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TECH\Texty\TXTKMET\Souteze\Výběrové řízení\2024\GVZ_3_Rodinný pokoj\CD soutěž Porodni pokoj\DPS_PDF Gyn_por\E - Dokladova cast\E-02 VV\VV RP\"/>
    </mc:Choice>
  </mc:AlternateContent>
  <bookViews>
    <workbookView xWindow="0" yWindow="0" windowWidth="28770" windowHeight="10485" firstSheet="4" activeTab="8"/>
  </bookViews>
  <sheets>
    <sheet name="Rekapitulace stavby" sheetId="1" r:id="rId1"/>
    <sheet name="D.1.1 - Architektonicko-s..." sheetId="2" r:id="rId2"/>
    <sheet name="D.1.4.1 - Zdravotně techn..." sheetId="3" r:id="rId3"/>
    <sheet name="D.1.4.2 - Vzduchotechnika..." sheetId="4" r:id="rId4"/>
    <sheet name="D.1.4.3 - Silnoproudá ele..." sheetId="5" r:id="rId5"/>
    <sheet name="D.1.4.5 - Slaboproudá ele..." sheetId="6" r:id="rId6"/>
    <sheet name="D.1.4.6 - Medicinální plyny" sheetId="7" r:id="rId7"/>
    <sheet name="LEK - Lékařské vybavení" sheetId="8" r:id="rId8"/>
    <sheet name="VON - Vedlejší a ostatní ..." sheetId="9" r:id="rId9"/>
  </sheets>
  <definedNames>
    <definedName name="_xlnm._FilterDatabase" localSheetId="1" hidden="1">'D.1.1 - Architektonicko-s...'!$C$134:$K$361</definedName>
    <definedName name="_xlnm._FilterDatabase" localSheetId="2" hidden="1">'D.1.4.1 - Zdravotně techn...'!$C$120:$K$123</definedName>
    <definedName name="_xlnm._FilterDatabase" localSheetId="3" hidden="1">'D.1.4.2 - Vzduchotechnika...'!$C$120:$K$124</definedName>
    <definedName name="_xlnm._FilterDatabase" localSheetId="4" hidden="1">'D.1.4.3 - Silnoproudá ele...'!$C$120:$K$123</definedName>
    <definedName name="_xlnm._FilterDatabase" localSheetId="5" hidden="1">'D.1.4.5 - Slaboproudá ele...'!$C$120:$K$123</definedName>
    <definedName name="_xlnm._FilterDatabase" localSheetId="6" hidden="1">'D.1.4.6 - Medicinální plyny'!$C$120:$K$123</definedName>
    <definedName name="_xlnm._FilterDatabase" localSheetId="7" hidden="1">'LEK - Lékařské vybavení'!$C$116:$K$119</definedName>
    <definedName name="_xlnm._FilterDatabase" localSheetId="8" hidden="1">'VON - Vedlejší a ostatní ...'!$C$122:$K$148</definedName>
    <definedName name="_xlnm.Print_Titles" localSheetId="1">'D.1.1 - Architektonicko-s...'!$134:$134</definedName>
    <definedName name="_xlnm.Print_Titles" localSheetId="2">'D.1.4.1 - Zdravotně techn...'!$120:$120</definedName>
    <definedName name="_xlnm.Print_Titles" localSheetId="3">'D.1.4.2 - Vzduchotechnika...'!$120:$120</definedName>
    <definedName name="_xlnm.Print_Titles" localSheetId="4">'D.1.4.3 - Silnoproudá ele...'!$120:$120</definedName>
    <definedName name="_xlnm.Print_Titles" localSheetId="5">'D.1.4.5 - Slaboproudá ele...'!$120:$120</definedName>
    <definedName name="_xlnm.Print_Titles" localSheetId="6">'D.1.4.6 - Medicinální plyny'!$120:$120</definedName>
    <definedName name="_xlnm.Print_Titles" localSheetId="7">'LEK - Lékařské vybavení'!$116:$116</definedName>
    <definedName name="_xlnm.Print_Titles" localSheetId="0">'Rekapitulace stavby'!$92:$92</definedName>
    <definedName name="_xlnm.Print_Titles" localSheetId="8">'VON - Vedlejší a ostatní ...'!$122:$122</definedName>
    <definedName name="_xlnm.Print_Area" localSheetId="1">'D.1.1 - Architektonicko-s...'!$C$4:$J$39,'D.1.1 - Architektonicko-s...'!$C$50:$J$76,'D.1.1 - Architektonicko-s...'!$C$82:$J$116,'D.1.1 - Architektonicko-s...'!$C$122:$K$361</definedName>
    <definedName name="_xlnm.Print_Area" localSheetId="2">'D.1.4.1 - Zdravotně techn...'!$C$4:$J$41,'D.1.4.1 - Zdravotně techn...'!$C$50:$J$76,'D.1.4.1 - Zdravotně techn...'!$C$82:$J$100,'D.1.4.1 - Zdravotně techn...'!$C$106:$K$123</definedName>
    <definedName name="_xlnm.Print_Area" localSheetId="3">'D.1.4.2 - Vzduchotechnika...'!$C$4:$J$41,'D.1.4.2 - Vzduchotechnika...'!$C$50:$J$76,'D.1.4.2 - Vzduchotechnika...'!$C$82:$J$100,'D.1.4.2 - Vzduchotechnika...'!$C$106:$K$124</definedName>
    <definedName name="_xlnm.Print_Area" localSheetId="4">'D.1.4.3 - Silnoproudá ele...'!$C$4:$J$41,'D.1.4.3 - Silnoproudá ele...'!$C$50:$J$76,'D.1.4.3 - Silnoproudá ele...'!$C$82:$J$100,'D.1.4.3 - Silnoproudá ele...'!$C$106:$K$123</definedName>
    <definedName name="_xlnm.Print_Area" localSheetId="5">'D.1.4.5 - Slaboproudá ele...'!$C$4:$J$41,'D.1.4.5 - Slaboproudá ele...'!$C$50:$J$76,'D.1.4.5 - Slaboproudá ele...'!$C$82:$J$100,'D.1.4.5 - Slaboproudá ele...'!$C$106:$K$123</definedName>
    <definedName name="_xlnm.Print_Area" localSheetId="6">'D.1.4.6 - Medicinální plyny'!$C$4:$J$41,'D.1.4.6 - Medicinální plyny'!$C$50:$J$76,'D.1.4.6 - Medicinální plyny'!$C$82:$J$100,'D.1.4.6 - Medicinální plyny'!$C$106:$K$123</definedName>
    <definedName name="_xlnm.Print_Area" localSheetId="7">'LEK - Lékařské vybavení'!$C$4:$J$39,'LEK - Lékařské vybavení'!$C$50:$J$76,'LEK - Lékařské vybavení'!$C$82:$J$98,'LEK - Lékařské vybavení'!$C$104:$K$119</definedName>
    <definedName name="_xlnm.Print_Area" localSheetId="0">'Rekapitulace stavby'!$D$4:$AO$76,'Rekapitulace stavby'!$C$82:$AQ$104</definedName>
    <definedName name="_xlnm.Print_Area" localSheetId="8">'VON - Vedlejší a ostatní ...'!$C$4:$J$39,'VON - Vedlejší a ostatní ...'!$C$50:$J$76,'VON - Vedlejší a ostatní ...'!$C$82:$J$104,'VON - Vedlejší a ostatní ...'!$C$110:$K$148</definedName>
  </definedNames>
  <calcPr calcId="152511"/>
</workbook>
</file>

<file path=xl/calcChain.xml><?xml version="1.0" encoding="utf-8"?>
<calcChain xmlns="http://schemas.openxmlformats.org/spreadsheetml/2006/main">
  <c r="J37" i="9" l="1"/>
  <c r="J36" i="9"/>
  <c r="AY103" i="1" s="1"/>
  <c r="J35" i="9"/>
  <c r="AX103" i="1" s="1"/>
  <c r="BI147" i="9"/>
  <c r="BH147" i="9"/>
  <c r="BG147" i="9"/>
  <c r="BF147" i="9"/>
  <c r="T147" i="9"/>
  <c r="T146" i="9" s="1"/>
  <c r="R147" i="9"/>
  <c r="R146" i="9" s="1"/>
  <c r="P147" i="9"/>
  <c r="P146" i="9" s="1"/>
  <c r="BI144" i="9"/>
  <c r="BH144" i="9"/>
  <c r="BG144" i="9"/>
  <c r="BF144" i="9"/>
  <c r="T144" i="9"/>
  <c r="T143" i="9" s="1"/>
  <c r="R144" i="9"/>
  <c r="R143" i="9" s="1"/>
  <c r="P144" i="9"/>
  <c r="P143" i="9" s="1"/>
  <c r="BI141" i="9"/>
  <c r="BH141" i="9"/>
  <c r="BG141" i="9"/>
  <c r="BF141" i="9"/>
  <c r="T141" i="9"/>
  <c r="R141" i="9"/>
  <c r="P141" i="9"/>
  <c r="BI139" i="9"/>
  <c r="BH139" i="9"/>
  <c r="BG139" i="9"/>
  <c r="BF139" i="9"/>
  <c r="T139" i="9"/>
  <c r="R139" i="9"/>
  <c r="P139" i="9"/>
  <c r="BI136" i="9"/>
  <c r="BH136" i="9"/>
  <c r="BG136" i="9"/>
  <c r="BF136" i="9"/>
  <c r="T136" i="9"/>
  <c r="R136" i="9"/>
  <c r="P136" i="9"/>
  <c r="BI134" i="9"/>
  <c r="BH134" i="9"/>
  <c r="BG134" i="9"/>
  <c r="BF134" i="9"/>
  <c r="T134" i="9"/>
  <c r="R134" i="9"/>
  <c r="P134" i="9"/>
  <c r="BI131" i="9"/>
  <c r="BH131" i="9"/>
  <c r="BG131" i="9"/>
  <c r="BF131" i="9"/>
  <c r="T131" i="9"/>
  <c r="T130" i="9" s="1"/>
  <c r="R131" i="9"/>
  <c r="R130" i="9" s="1"/>
  <c r="P131" i="9"/>
  <c r="P130" i="9" s="1"/>
  <c r="BI128" i="9"/>
  <c r="BH128" i="9"/>
  <c r="BG128" i="9"/>
  <c r="BF128" i="9"/>
  <c r="T128" i="9"/>
  <c r="R128" i="9"/>
  <c r="P128" i="9"/>
  <c r="BI126" i="9"/>
  <c r="BH126" i="9"/>
  <c r="BG126" i="9"/>
  <c r="BF126" i="9"/>
  <c r="T126" i="9"/>
  <c r="R126" i="9"/>
  <c r="P126" i="9"/>
  <c r="J119" i="9"/>
  <c r="F119" i="9"/>
  <c r="F117" i="9"/>
  <c r="E115" i="9"/>
  <c r="J91" i="9"/>
  <c r="F91" i="9"/>
  <c r="F89" i="9"/>
  <c r="E87" i="9"/>
  <c r="J24" i="9"/>
  <c r="E24" i="9"/>
  <c r="J120" i="9"/>
  <c r="J23" i="9"/>
  <c r="J18" i="9"/>
  <c r="E18" i="9"/>
  <c r="F92" i="9"/>
  <c r="J17" i="9"/>
  <c r="J12" i="9"/>
  <c r="J117" i="9" s="1"/>
  <c r="E7" i="9"/>
  <c r="E85" i="9" s="1"/>
  <c r="J37" i="8"/>
  <c r="J36" i="8"/>
  <c r="AY102" i="1"/>
  <c r="J35" i="8"/>
  <c r="AX102" i="1"/>
  <c r="BI119" i="8"/>
  <c r="BH119" i="8"/>
  <c r="F36" i="8" s="1"/>
  <c r="BC102" i="1" s="1"/>
  <c r="BG119" i="8"/>
  <c r="BF119" i="8"/>
  <c r="T119" i="8"/>
  <c r="T118" i="8"/>
  <c r="T117" i="8" s="1"/>
  <c r="R119" i="8"/>
  <c r="R118" i="8" s="1"/>
  <c r="R117" i="8" s="1"/>
  <c r="P119" i="8"/>
  <c r="P118" i="8"/>
  <c r="P117" i="8" s="1"/>
  <c r="AU102" i="1" s="1"/>
  <c r="J113" i="8"/>
  <c r="F113" i="8"/>
  <c r="F111" i="8"/>
  <c r="E109" i="8"/>
  <c r="J91" i="8"/>
  <c r="F91" i="8"/>
  <c r="F89" i="8"/>
  <c r="E87" i="8"/>
  <c r="J24" i="8"/>
  <c r="E24" i="8"/>
  <c r="J92" i="8" s="1"/>
  <c r="J23" i="8"/>
  <c r="J18" i="8"/>
  <c r="E18" i="8"/>
  <c r="F92" i="8" s="1"/>
  <c r="J17" i="8"/>
  <c r="J12" i="8"/>
  <c r="J111" i="8"/>
  <c r="E7" i="8"/>
  <c r="E107" i="8"/>
  <c r="J39" i="7"/>
  <c r="J38" i="7"/>
  <c r="AY101" i="1" s="1"/>
  <c r="J37" i="7"/>
  <c r="AX101" i="1" s="1"/>
  <c r="BI123" i="7"/>
  <c r="BH123" i="7"/>
  <c r="BG123" i="7"/>
  <c r="F37" i="7" s="1"/>
  <c r="BB101" i="1" s="1"/>
  <c r="BF123" i="7"/>
  <c r="T123" i="7"/>
  <c r="T122" i="7" s="1"/>
  <c r="T121" i="7" s="1"/>
  <c r="R123" i="7"/>
  <c r="R122" i="7"/>
  <c r="R121" i="7" s="1"/>
  <c r="P123" i="7"/>
  <c r="P122" i="7" s="1"/>
  <c r="P121" i="7" s="1"/>
  <c r="AU101" i="1" s="1"/>
  <c r="J117" i="7"/>
  <c r="F117" i="7"/>
  <c r="F115" i="7"/>
  <c r="E113" i="7"/>
  <c r="J93" i="7"/>
  <c r="F93" i="7"/>
  <c r="F91" i="7"/>
  <c r="E89" i="7"/>
  <c r="J26" i="7"/>
  <c r="E26" i="7"/>
  <c r="J118" i="7"/>
  <c r="J25" i="7"/>
  <c r="J20" i="7"/>
  <c r="E20" i="7"/>
  <c r="F94" i="7"/>
  <c r="J19" i="7"/>
  <c r="J14" i="7"/>
  <c r="J91" i="7" s="1"/>
  <c r="E7" i="7"/>
  <c r="E109" i="7" s="1"/>
  <c r="J39" i="6"/>
  <c r="J38" i="6"/>
  <c r="AY100" i="1"/>
  <c r="J37" i="6"/>
  <c r="AX100" i="1"/>
  <c r="BI123" i="6"/>
  <c r="BH123" i="6"/>
  <c r="BG123" i="6"/>
  <c r="BF123" i="6"/>
  <c r="T123" i="6"/>
  <c r="T122" i="6"/>
  <c r="T121" i="6" s="1"/>
  <c r="R123" i="6"/>
  <c r="R122" i="6" s="1"/>
  <c r="R121" i="6" s="1"/>
  <c r="P123" i="6"/>
  <c r="P122" i="6"/>
  <c r="P121" i="6" s="1"/>
  <c r="AU100" i="1" s="1"/>
  <c r="J117" i="6"/>
  <c r="F117" i="6"/>
  <c r="F115" i="6"/>
  <c r="E113" i="6"/>
  <c r="J93" i="6"/>
  <c r="F93" i="6"/>
  <c r="F91" i="6"/>
  <c r="E89" i="6"/>
  <c r="J26" i="6"/>
  <c r="E26" i="6"/>
  <c r="J118" i="6" s="1"/>
  <c r="J25" i="6"/>
  <c r="J20" i="6"/>
  <c r="E20" i="6"/>
  <c r="F94" i="6" s="1"/>
  <c r="J19" i="6"/>
  <c r="J14" i="6"/>
  <c r="J91" i="6"/>
  <c r="E7" i="6"/>
  <c r="E109" i="6"/>
  <c r="J39" i="5"/>
  <c r="J38" i="5"/>
  <c r="AY99" i="1" s="1"/>
  <c r="J37" i="5"/>
  <c r="AX99" i="1" s="1"/>
  <c r="BI123" i="5"/>
  <c r="F39" i="5" s="1"/>
  <c r="BD99" i="1" s="1"/>
  <c r="BH123" i="5"/>
  <c r="BG123" i="5"/>
  <c r="BF123" i="5"/>
  <c r="T123" i="5"/>
  <c r="T122" i="5" s="1"/>
  <c r="T121" i="5" s="1"/>
  <c r="R123" i="5"/>
  <c r="R122" i="5"/>
  <c r="R121" i="5" s="1"/>
  <c r="P123" i="5"/>
  <c r="P122" i="5" s="1"/>
  <c r="P121" i="5" s="1"/>
  <c r="AU99" i="1" s="1"/>
  <c r="J117" i="5"/>
  <c r="F117" i="5"/>
  <c r="F115" i="5"/>
  <c r="E113" i="5"/>
  <c r="J93" i="5"/>
  <c r="F93" i="5"/>
  <c r="F91" i="5"/>
  <c r="E89" i="5"/>
  <c r="J26" i="5"/>
  <c r="E26" i="5"/>
  <c r="J94" i="5"/>
  <c r="J25" i="5"/>
  <c r="J20" i="5"/>
  <c r="E20" i="5"/>
  <c r="F118" i="5"/>
  <c r="J19" i="5"/>
  <c r="J14" i="5"/>
  <c r="J115" i="5" s="1"/>
  <c r="E7" i="5"/>
  <c r="E85" i="5" s="1"/>
  <c r="J39" i="4"/>
  <c r="J38" i="4"/>
  <c r="AY98" i="1"/>
  <c r="J37" i="4"/>
  <c r="AX98" i="1"/>
  <c r="BI124" i="4"/>
  <c r="BH124" i="4"/>
  <c r="BG124" i="4"/>
  <c r="BF124" i="4"/>
  <c r="T124" i="4"/>
  <c r="R124" i="4"/>
  <c r="P124" i="4"/>
  <c r="BI123" i="4"/>
  <c r="BH123" i="4"/>
  <c r="BG123" i="4"/>
  <c r="BF123" i="4"/>
  <c r="T123" i="4"/>
  <c r="R123" i="4"/>
  <c r="P123" i="4"/>
  <c r="J117" i="4"/>
  <c r="F117" i="4"/>
  <c r="F115" i="4"/>
  <c r="E113" i="4"/>
  <c r="J93" i="4"/>
  <c r="F93" i="4"/>
  <c r="F91" i="4"/>
  <c r="E89" i="4"/>
  <c r="J26" i="4"/>
  <c r="E26" i="4"/>
  <c r="J94" i="4" s="1"/>
  <c r="J25" i="4"/>
  <c r="J20" i="4"/>
  <c r="E20" i="4"/>
  <c r="F118" i="4" s="1"/>
  <c r="J19" i="4"/>
  <c r="J14" i="4"/>
  <c r="J91" i="4"/>
  <c r="E7" i="4"/>
  <c r="E109" i="4"/>
  <c r="J39" i="3"/>
  <c r="J38" i="3"/>
  <c r="AY97" i="1" s="1"/>
  <c r="J37" i="3"/>
  <c r="AX97" i="1" s="1"/>
  <c r="BI123" i="3"/>
  <c r="BH123" i="3"/>
  <c r="BG123" i="3"/>
  <c r="BF123" i="3"/>
  <c r="T123" i="3"/>
  <c r="T122" i="3" s="1"/>
  <c r="T121" i="3" s="1"/>
  <c r="R123" i="3"/>
  <c r="R122" i="3"/>
  <c r="R121" i="3" s="1"/>
  <c r="P123" i="3"/>
  <c r="P122" i="3" s="1"/>
  <c r="P121" i="3" s="1"/>
  <c r="AU97" i="1" s="1"/>
  <c r="J117" i="3"/>
  <c r="F117" i="3"/>
  <c r="F115" i="3"/>
  <c r="E113" i="3"/>
  <c r="J93" i="3"/>
  <c r="F93" i="3"/>
  <c r="F91" i="3"/>
  <c r="E89" i="3"/>
  <c r="J26" i="3"/>
  <c r="E26" i="3"/>
  <c r="J118" i="3"/>
  <c r="J25" i="3"/>
  <c r="J20" i="3"/>
  <c r="E20" i="3"/>
  <c r="F94" i="3"/>
  <c r="J19" i="3"/>
  <c r="J14" i="3"/>
  <c r="J115" i="3" s="1"/>
  <c r="E7" i="3"/>
  <c r="E109" i="3" s="1"/>
  <c r="J37" i="2"/>
  <c r="J36" i="2"/>
  <c r="AY95" i="1"/>
  <c r="J35" i="2"/>
  <c r="AX95" i="1"/>
  <c r="BI360" i="2"/>
  <c r="BH360" i="2"/>
  <c r="BG360" i="2"/>
  <c r="BF360" i="2"/>
  <c r="T360" i="2"/>
  <c r="R360" i="2"/>
  <c r="P360" i="2"/>
  <c r="BI358" i="2"/>
  <c r="BH358" i="2"/>
  <c r="BG358" i="2"/>
  <c r="BF358" i="2"/>
  <c r="T358" i="2"/>
  <c r="R358" i="2"/>
  <c r="P358" i="2"/>
  <c r="BI356" i="2"/>
  <c r="BH356" i="2"/>
  <c r="BG356" i="2"/>
  <c r="BF356" i="2"/>
  <c r="T356" i="2"/>
  <c r="R356" i="2"/>
  <c r="P356" i="2"/>
  <c r="BI351" i="2"/>
  <c r="BH351" i="2"/>
  <c r="BG351" i="2"/>
  <c r="BF351" i="2"/>
  <c r="T351" i="2"/>
  <c r="T350" i="2" s="1"/>
  <c r="R351" i="2"/>
  <c r="R350" i="2" s="1"/>
  <c r="P351" i="2"/>
  <c r="P350" i="2" s="1"/>
  <c r="BI348" i="2"/>
  <c r="BH348" i="2"/>
  <c r="BG348" i="2"/>
  <c r="BF348" i="2"/>
  <c r="T348" i="2"/>
  <c r="R348" i="2"/>
  <c r="P348" i="2"/>
  <c r="BI346" i="2"/>
  <c r="BH346" i="2"/>
  <c r="BG346" i="2"/>
  <c r="BF346" i="2"/>
  <c r="T346" i="2"/>
  <c r="R346" i="2"/>
  <c r="P346" i="2"/>
  <c r="BI345" i="2"/>
  <c r="BH345" i="2"/>
  <c r="BG345" i="2"/>
  <c r="BF345" i="2"/>
  <c r="T345" i="2"/>
  <c r="R345" i="2"/>
  <c r="P345" i="2"/>
  <c r="BI344" i="2"/>
  <c r="BH344" i="2"/>
  <c r="BG344" i="2"/>
  <c r="BF344" i="2"/>
  <c r="T344" i="2"/>
  <c r="R344" i="2"/>
  <c r="P344" i="2"/>
  <c r="BI343" i="2"/>
  <c r="BH343" i="2"/>
  <c r="BG343" i="2"/>
  <c r="BF343" i="2"/>
  <c r="T343" i="2"/>
  <c r="R343" i="2"/>
  <c r="P343" i="2"/>
  <c r="BI336" i="2"/>
  <c r="BH336" i="2"/>
  <c r="BG336" i="2"/>
  <c r="BF336" i="2"/>
  <c r="T336" i="2"/>
  <c r="T335" i="2"/>
  <c r="R336" i="2"/>
  <c r="R335" i="2"/>
  <c r="P336" i="2"/>
  <c r="P335" i="2"/>
  <c r="BI334" i="2"/>
  <c r="BH334" i="2"/>
  <c r="BG334" i="2"/>
  <c r="BF334" i="2"/>
  <c r="T334" i="2"/>
  <c r="R334" i="2"/>
  <c r="P334" i="2"/>
  <c r="BI332" i="2"/>
  <c r="BH332" i="2"/>
  <c r="BG332" i="2"/>
  <c r="BF332" i="2"/>
  <c r="T332" i="2"/>
  <c r="R332" i="2"/>
  <c r="P332" i="2"/>
  <c r="BI330" i="2"/>
  <c r="BH330" i="2"/>
  <c r="BG330" i="2"/>
  <c r="BF330" i="2"/>
  <c r="T330" i="2"/>
  <c r="R330" i="2"/>
  <c r="P330" i="2"/>
  <c r="BI327" i="2"/>
  <c r="BH327" i="2"/>
  <c r="BG327" i="2"/>
  <c r="BF327" i="2"/>
  <c r="T327" i="2"/>
  <c r="R327" i="2"/>
  <c r="P327" i="2"/>
  <c r="BI322" i="2"/>
  <c r="BH322" i="2"/>
  <c r="BG322" i="2"/>
  <c r="BF322" i="2"/>
  <c r="T322" i="2"/>
  <c r="R322" i="2"/>
  <c r="P322" i="2"/>
  <c r="BI321" i="2"/>
  <c r="BH321" i="2"/>
  <c r="BG321" i="2"/>
  <c r="BF321" i="2"/>
  <c r="T321" i="2"/>
  <c r="R321" i="2"/>
  <c r="P321" i="2"/>
  <c r="BI319" i="2"/>
  <c r="BH319" i="2"/>
  <c r="BG319" i="2"/>
  <c r="BF319" i="2"/>
  <c r="T319" i="2"/>
  <c r="R319" i="2"/>
  <c r="P319" i="2"/>
  <c r="BI315" i="2"/>
  <c r="BH315" i="2"/>
  <c r="BG315" i="2"/>
  <c r="BF315" i="2"/>
  <c r="T315" i="2"/>
  <c r="R315" i="2"/>
  <c r="P315" i="2"/>
  <c r="BI313" i="2"/>
  <c r="BH313" i="2"/>
  <c r="BG313" i="2"/>
  <c r="BF313" i="2"/>
  <c r="T313" i="2"/>
  <c r="R313" i="2"/>
  <c r="P313" i="2"/>
  <c r="BI308" i="2"/>
  <c r="BH308" i="2"/>
  <c r="BG308" i="2"/>
  <c r="BF308" i="2"/>
  <c r="T308" i="2"/>
  <c r="R308" i="2"/>
  <c r="P308" i="2"/>
  <c r="BI303" i="2"/>
  <c r="BH303" i="2"/>
  <c r="BG303" i="2"/>
  <c r="BF303" i="2"/>
  <c r="T303" i="2"/>
  <c r="R303" i="2"/>
  <c r="P303" i="2"/>
  <c r="BI298" i="2"/>
  <c r="BH298" i="2"/>
  <c r="BG298" i="2"/>
  <c r="BF298" i="2"/>
  <c r="T298" i="2"/>
  <c r="R298" i="2"/>
  <c r="P298" i="2"/>
  <c r="BI296" i="2"/>
  <c r="BH296" i="2"/>
  <c r="BG296" i="2"/>
  <c r="BF296" i="2"/>
  <c r="T296" i="2"/>
  <c r="R296" i="2"/>
  <c r="P296" i="2"/>
  <c r="BI292" i="2"/>
  <c r="BH292" i="2"/>
  <c r="BG292" i="2"/>
  <c r="BF292" i="2"/>
  <c r="T292" i="2"/>
  <c r="R292" i="2"/>
  <c r="P292" i="2"/>
  <c r="BI291" i="2"/>
  <c r="BH291" i="2"/>
  <c r="BG291" i="2"/>
  <c r="BF291" i="2"/>
  <c r="T291" i="2"/>
  <c r="R291" i="2"/>
  <c r="P291" i="2"/>
  <c r="BI289" i="2"/>
  <c r="BH289" i="2"/>
  <c r="BG289" i="2"/>
  <c r="BF289" i="2"/>
  <c r="T289" i="2"/>
  <c r="R289" i="2"/>
  <c r="P289" i="2"/>
  <c r="BI284" i="2"/>
  <c r="BH284" i="2"/>
  <c r="BG284" i="2"/>
  <c r="BF284" i="2"/>
  <c r="T284" i="2"/>
  <c r="R284" i="2"/>
  <c r="P284" i="2"/>
  <c r="BI282" i="2"/>
  <c r="BH282" i="2"/>
  <c r="BG282" i="2"/>
  <c r="BF282" i="2"/>
  <c r="T282" i="2"/>
  <c r="R282" i="2"/>
  <c r="P282" i="2"/>
  <c r="BI281" i="2"/>
  <c r="BH281" i="2"/>
  <c r="BG281" i="2"/>
  <c r="BF281" i="2"/>
  <c r="T281" i="2"/>
  <c r="R281" i="2"/>
  <c r="P281" i="2"/>
  <c r="BI279" i="2"/>
  <c r="BH279" i="2"/>
  <c r="BG279" i="2"/>
  <c r="BF279" i="2"/>
  <c r="T279" i="2"/>
  <c r="R279" i="2"/>
  <c r="P279" i="2"/>
  <c r="BI277" i="2"/>
  <c r="BH277" i="2"/>
  <c r="BG277" i="2"/>
  <c r="BF277" i="2"/>
  <c r="T277" i="2"/>
  <c r="R277" i="2"/>
  <c r="P277" i="2"/>
  <c r="BI275" i="2"/>
  <c r="BH275" i="2"/>
  <c r="BG275" i="2"/>
  <c r="BF275" i="2"/>
  <c r="T275" i="2"/>
  <c r="R275" i="2"/>
  <c r="P275" i="2"/>
  <c r="BI270" i="2"/>
  <c r="BH270" i="2"/>
  <c r="BG270" i="2"/>
  <c r="BF270" i="2"/>
  <c r="T270" i="2"/>
  <c r="R270" i="2"/>
  <c r="P270" i="2"/>
  <c r="BI266" i="2"/>
  <c r="BH266" i="2"/>
  <c r="BG266" i="2"/>
  <c r="BF266" i="2"/>
  <c r="T266" i="2"/>
  <c r="R266" i="2"/>
  <c r="P266" i="2"/>
  <c r="BI262" i="2"/>
  <c r="BH262" i="2"/>
  <c r="BG262" i="2"/>
  <c r="BF262" i="2"/>
  <c r="T262" i="2"/>
  <c r="R262" i="2"/>
  <c r="P262" i="2"/>
  <c r="BI257" i="2"/>
  <c r="BH257" i="2"/>
  <c r="BG257" i="2"/>
  <c r="BF257" i="2"/>
  <c r="T257" i="2"/>
  <c r="R257" i="2"/>
  <c r="P257" i="2"/>
  <c r="BI252" i="2"/>
  <c r="BH252" i="2"/>
  <c r="BG252" i="2"/>
  <c r="BF252" i="2"/>
  <c r="T252" i="2"/>
  <c r="R252" i="2"/>
  <c r="P252" i="2"/>
  <c r="BI248" i="2"/>
  <c r="BH248" i="2"/>
  <c r="BG248" i="2"/>
  <c r="BF248" i="2"/>
  <c r="T248" i="2"/>
  <c r="R248" i="2"/>
  <c r="P248" i="2"/>
  <c r="BI247" i="2"/>
  <c r="BH247" i="2"/>
  <c r="BG247" i="2"/>
  <c r="BF247" i="2"/>
  <c r="T247" i="2"/>
  <c r="R247" i="2"/>
  <c r="P247" i="2"/>
  <c r="BI244" i="2"/>
  <c r="BH244" i="2"/>
  <c r="BG244" i="2"/>
  <c r="BF244" i="2"/>
  <c r="T244" i="2"/>
  <c r="R244" i="2"/>
  <c r="P244" i="2"/>
  <c r="BI240" i="2"/>
  <c r="BH240" i="2"/>
  <c r="BG240" i="2"/>
  <c r="BF240" i="2"/>
  <c r="T240" i="2"/>
  <c r="R240" i="2"/>
  <c r="P240" i="2"/>
  <c r="BI237" i="2"/>
  <c r="BH237" i="2"/>
  <c r="BG237" i="2"/>
  <c r="BF237" i="2"/>
  <c r="T237" i="2"/>
  <c r="R237" i="2"/>
  <c r="P237" i="2"/>
  <c r="BI236" i="2"/>
  <c r="BH236" i="2"/>
  <c r="BG236" i="2"/>
  <c r="BF236" i="2"/>
  <c r="T236" i="2"/>
  <c r="R236" i="2"/>
  <c r="P236" i="2"/>
  <c r="BI235" i="2"/>
  <c r="BH235" i="2"/>
  <c r="BG235" i="2"/>
  <c r="BF235" i="2"/>
  <c r="T235" i="2"/>
  <c r="R235" i="2"/>
  <c r="P235" i="2"/>
  <c r="BI232" i="2"/>
  <c r="BH232" i="2"/>
  <c r="BG232" i="2"/>
  <c r="BF232" i="2"/>
  <c r="T232" i="2"/>
  <c r="R232" i="2"/>
  <c r="P232" i="2"/>
  <c r="BI230" i="2"/>
  <c r="BH230" i="2"/>
  <c r="BG230" i="2"/>
  <c r="BF230" i="2"/>
  <c r="T230" i="2"/>
  <c r="R230" i="2"/>
  <c r="P230" i="2"/>
  <c r="BI229" i="2"/>
  <c r="BH229" i="2"/>
  <c r="BG229" i="2"/>
  <c r="BF229" i="2"/>
  <c r="T229" i="2"/>
  <c r="R229" i="2"/>
  <c r="P229" i="2"/>
  <c r="BI226" i="2"/>
  <c r="BH226" i="2"/>
  <c r="BG226" i="2"/>
  <c r="BF226" i="2"/>
  <c r="T226" i="2"/>
  <c r="R226" i="2"/>
  <c r="P226" i="2"/>
  <c r="BI224" i="2"/>
  <c r="BH224" i="2"/>
  <c r="BG224" i="2"/>
  <c r="BF224" i="2"/>
  <c r="T224" i="2"/>
  <c r="R224" i="2"/>
  <c r="P224" i="2"/>
  <c r="BI223" i="2"/>
  <c r="BH223" i="2"/>
  <c r="BG223" i="2"/>
  <c r="BF223" i="2"/>
  <c r="T223" i="2"/>
  <c r="R223" i="2"/>
  <c r="P223" i="2"/>
  <c r="BI222" i="2"/>
  <c r="BH222" i="2"/>
  <c r="BG222" i="2"/>
  <c r="BF222" i="2"/>
  <c r="T222" i="2"/>
  <c r="R222" i="2"/>
  <c r="P222" i="2"/>
  <c r="BI221" i="2"/>
  <c r="BH221" i="2"/>
  <c r="BG221" i="2"/>
  <c r="BF221" i="2"/>
  <c r="T221" i="2"/>
  <c r="R221" i="2"/>
  <c r="P221" i="2"/>
  <c r="BI220" i="2"/>
  <c r="BH220" i="2"/>
  <c r="BG220" i="2"/>
  <c r="BF220" i="2"/>
  <c r="T220" i="2"/>
  <c r="R220" i="2"/>
  <c r="P220" i="2"/>
  <c r="BI217" i="2"/>
  <c r="BH217" i="2"/>
  <c r="BG217" i="2"/>
  <c r="BF217" i="2"/>
  <c r="T217" i="2"/>
  <c r="T216" i="2" s="1"/>
  <c r="R217" i="2"/>
  <c r="R216" i="2" s="1"/>
  <c r="P217" i="2"/>
  <c r="P216" i="2" s="1"/>
  <c r="BI215" i="2"/>
  <c r="BH215" i="2"/>
  <c r="BG215" i="2"/>
  <c r="BF215" i="2"/>
  <c r="T215" i="2"/>
  <c r="R215" i="2"/>
  <c r="P215" i="2"/>
  <c r="BI213" i="2"/>
  <c r="BH213" i="2"/>
  <c r="BG213" i="2"/>
  <c r="BF213" i="2"/>
  <c r="T213" i="2"/>
  <c r="R213" i="2"/>
  <c r="P213" i="2"/>
  <c r="BI212" i="2"/>
  <c r="BH212" i="2"/>
  <c r="BG212" i="2"/>
  <c r="BF212" i="2"/>
  <c r="T212" i="2"/>
  <c r="R212" i="2"/>
  <c r="P212" i="2"/>
  <c r="BI210" i="2"/>
  <c r="BH210" i="2"/>
  <c r="BG210" i="2"/>
  <c r="BF210" i="2"/>
  <c r="T210" i="2"/>
  <c r="R210" i="2"/>
  <c r="P210" i="2"/>
  <c r="BI209" i="2"/>
  <c r="BH209" i="2"/>
  <c r="BG209" i="2"/>
  <c r="BF209" i="2"/>
  <c r="T209" i="2"/>
  <c r="R209" i="2"/>
  <c r="P209" i="2"/>
  <c r="BI204" i="2"/>
  <c r="BH204" i="2"/>
  <c r="BG204" i="2"/>
  <c r="BF204" i="2"/>
  <c r="T204" i="2"/>
  <c r="R204" i="2"/>
  <c r="P204" i="2"/>
  <c r="BI200" i="2"/>
  <c r="BH200" i="2"/>
  <c r="BG200" i="2"/>
  <c r="BF200" i="2"/>
  <c r="T200" i="2"/>
  <c r="R200" i="2"/>
  <c r="P200" i="2"/>
  <c r="BI195" i="2"/>
  <c r="BH195" i="2"/>
  <c r="BG195" i="2"/>
  <c r="BF195" i="2"/>
  <c r="T195" i="2"/>
  <c r="R195" i="2"/>
  <c r="P195" i="2"/>
  <c r="BI193" i="2"/>
  <c r="BH193" i="2"/>
  <c r="BG193" i="2"/>
  <c r="BF193" i="2"/>
  <c r="T193" i="2"/>
  <c r="R193" i="2"/>
  <c r="P193" i="2"/>
  <c r="BI189" i="2"/>
  <c r="BH189" i="2"/>
  <c r="BG189" i="2"/>
  <c r="BF189" i="2"/>
  <c r="T189" i="2"/>
  <c r="R189" i="2"/>
  <c r="P189" i="2"/>
  <c r="BI185" i="2"/>
  <c r="BH185" i="2"/>
  <c r="BG185" i="2"/>
  <c r="BF185" i="2"/>
  <c r="T185" i="2"/>
  <c r="R185" i="2"/>
  <c r="P185" i="2"/>
  <c r="BI179" i="2"/>
  <c r="BH179" i="2"/>
  <c r="BG179" i="2"/>
  <c r="BF179" i="2"/>
  <c r="T179" i="2"/>
  <c r="R179" i="2"/>
  <c r="P179" i="2"/>
  <c r="BI178" i="2"/>
  <c r="BH178" i="2"/>
  <c r="BG178" i="2"/>
  <c r="BF178" i="2"/>
  <c r="T178" i="2"/>
  <c r="R178" i="2"/>
  <c r="P178" i="2"/>
  <c r="BI174" i="2"/>
  <c r="BH174" i="2"/>
  <c r="BG174" i="2"/>
  <c r="BF174" i="2"/>
  <c r="T174" i="2"/>
  <c r="R174" i="2"/>
  <c r="P174" i="2"/>
  <c r="BI172" i="2"/>
  <c r="BH172" i="2"/>
  <c r="BG172" i="2"/>
  <c r="BF172" i="2"/>
  <c r="T172" i="2"/>
  <c r="R172" i="2"/>
  <c r="P172" i="2"/>
  <c r="BI166" i="2"/>
  <c r="BH166" i="2"/>
  <c r="BG166" i="2"/>
  <c r="BF166" i="2"/>
  <c r="T166" i="2"/>
  <c r="R166" i="2"/>
  <c r="P166" i="2"/>
  <c r="BI162" i="2"/>
  <c r="BH162" i="2"/>
  <c r="BG162" i="2"/>
  <c r="BF162" i="2"/>
  <c r="T162" i="2"/>
  <c r="R162" i="2"/>
  <c r="P162" i="2"/>
  <c r="BI157" i="2"/>
  <c r="BH157" i="2"/>
  <c r="BG157" i="2"/>
  <c r="BF157" i="2"/>
  <c r="T157" i="2"/>
  <c r="R157" i="2"/>
  <c r="P157" i="2"/>
  <c r="BI155" i="2"/>
  <c r="BH155" i="2"/>
  <c r="BG155" i="2"/>
  <c r="BF155" i="2"/>
  <c r="T155" i="2"/>
  <c r="R155" i="2"/>
  <c r="P155" i="2"/>
  <c r="BI151" i="2"/>
  <c r="BH151" i="2"/>
  <c r="BG151" i="2"/>
  <c r="BF151" i="2"/>
  <c r="T151" i="2"/>
  <c r="R151" i="2"/>
  <c r="P151" i="2"/>
  <c r="BI148" i="2"/>
  <c r="BH148" i="2"/>
  <c r="BG148" i="2"/>
  <c r="BF148" i="2"/>
  <c r="T148" i="2"/>
  <c r="R148" i="2"/>
  <c r="P148" i="2"/>
  <c r="BI147" i="2"/>
  <c r="BH147" i="2"/>
  <c r="BG147" i="2"/>
  <c r="BF147" i="2"/>
  <c r="T147" i="2"/>
  <c r="R147" i="2"/>
  <c r="P147" i="2"/>
  <c r="BI143" i="2"/>
  <c r="BH143" i="2"/>
  <c r="BG143" i="2"/>
  <c r="BF143" i="2"/>
  <c r="T143" i="2"/>
  <c r="R143" i="2"/>
  <c r="P143" i="2"/>
  <c r="BI141" i="2"/>
  <c r="BH141" i="2"/>
  <c r="BG141" i="2"/>
  <c r="BF141" i="2"/>
  <c r="T141" i="2"/>
  <c r="R141" i="2"/>
  <c r="P141" i="2"/>
  <c r="BI140" i="2"/>
  <c r="BH140" i="2"/>
  <c r="BG140" i="2"/>
  <c r="BF140" i="2"/>
  <c r="T140" i="2"/>
  <c r="R140" i="2"/>
  <c r="P140" i="2"/>
  <c r="BI138" i="2"/>
  <c r="BH138" i="2"/>
  <c r="BG138" i="2"/>
  <c r="BF138" i="2"/>
  <c r="T138" i="2"/>
  <c r="R138" i="2"/>
  <c r="P138" i="2"/>
  <c r="J131" i="2"/>
  <c r="F131" i="2"/>
  <c r="F129" i="2"/>
  <c r="E127" i="2"/>
  <c r="J91" i="2"/>
  <c r="F91" i="2"/>
  <c r="F89" i="2"/>
  <c r="E87" i="2"/>
  <c r="J24" i="2"/>
  <c r="E24" i="2"/>
  <c r="J132" i="2"/>
  <c r="J23" i="2"/>
  <c r="J18" i="2"/>
  <c r="E18" i="2"/>
  <c r="F132" i="2"/>
  <c r="J17" i="2"/>
  <c r="J12" i="2"/>
  <c r="J89" i="2" s="1"/>
  <c r="E7" i="2"/>
  <c r="E125" i="2" s="1"/>
  <c r="L90" i="1"/>
  <c r="AM90" i="1"/>
  <c r="AM89" i="1"/>
  <c r="L89" i="1"/>
  <c r="AM87" i="1"/>
  <c r="L87" i="1"/>
  <c r="L85" i="1"/>
  <c r="L84" i="1"/>
  <c r="BK344" i="2"/>
  <c r="BK157" i="2"/>
  <c r="J334" i="2"/>
  <c r="BK236" i="2"/>
  <c r="BK143" i="2"/>
  <c r="BK247" i="2"/>
  <c r="AS96" i="1"/>
  <c r="BK315" i="2"/>
  <c r="J215" i="2"/>
  <c r="J322" i="2"/>
  <c r="J262" i="2"/>
  <c r="BK193" i="2"/>
  <c r="J282" i="2"/>
  <c r="J210" i="2"/>
  <c r="BK232" i="2"/>
  <c r="J178" i="2"/>
  <c r="J124" i="4"/>
  <c r="J36" i="5"/>
  <c r="AW99" i="1"/>
  <c r="F39" i="7"/>
  <c r="BD101" i="1"/>
  <c r="BK147" i="9"/>
  <c r="J128" i="9"/>
  <c r="BK134" i="9"/>
  <c r="BK351" i="2"/>
  <c r="BK244" i="2"/>
  <c r="J358" i="2"/>
  <c r="BK319" i="2"/>
  <c r="J232" i="2"/>
  <c r="J209" i="2"/>
  <c r="BK321" i="2"/>
  <c r="BK282" i="2"/>
  <c r="BK200" i="2"/>
  <c r="J351" i="2"/>
  <c r="J248" i="2"/>
  <c r="J217" i="2"/>
  <c r="BK346" i="2"/>
  <c r="J284" i="2"/>
  <c r="BK147" i="2"/>
  <c r="J247" i="2"/>
  <c r="J327" i="2"/>
  <c r="BK281" i="2"/>
  <c r="BK215" i="2"/>
  <c r="BK151" i="2"/>
  <c r="BK223" i="2"/>
  <c r="J123" i="3"/>
  <c r="BK124" i="4"/>
  <c r="BK123" i="7"/>
  <c r="J136" i="9"/>
  <c r="J144" i="9"/>
  <c r="J131" i="9"/>
  <c r="J308" i="2"/>
  <c r="J143" i="2"/>
  <c r="BK345" i="2"/>
  <c r="BK277" i="2"/>
  <c r="BK222" i="2"/>
  <c r="BK360" i="2"/>
  <c r="BK289" i="2"/>
  <c r="BK240" i="2"/>
  <c r="BK358" i="2"/>
  <c r="J279" i="2"/>
  <c r="J223" i="2"/>
  <c r="J345" i="2"/>
  <c r="BK279" i="2"/>
  <c r="J155" i="2"/>
  <c r="J275" i="2"/>
  <c r="BK210" i="2"/>
  <c r="J292" i="2"/>
  <c r="J235" i="2"/>
  <c r="BK209" i="2"/>
  <c r="BK141" i="2"/>
  <c r="J213" i="2"/>
  <c r="J140" i="2"/>
  <c r="BK123" i="4"/>
  <c r="BK123" i="5"/>
  <c r="J123" i="6"/>
  <c r="F37" i="6"/>
  <c r="BB100" i="1" s="1"/>
  <c r="F37" i="8"/>
  <c r="BD102" i="1" s="1"/>
  <c r="BK126" i="9"/>
  <c r="BK128" i="9"/>
  <c r="BK348" i="2"/>
  <c r="J179" i="2"/>
  <c r="J348" i="2"/>
  <c r="J313" i="2"/>
  <c r="J230" i="2"/>
  <c r="J189" i="2"/>
  <c r="BK292" i="2"/>
  <c r="BK172" i="2"/>
  <c r="J346" i="2"/>
  <c r="BK270" i="2"/>
  <c r="J229" i="2"/>
  <c r="BK138" i="2"/>
  <c r="BK298" i="2"/>
  <c r="J166" i="2"/>
  <c r="J330" i="2"/>
  <c r="J224" i="2"/>
  <c r="J298" i="2"/>
  <c r="BK224" i="2"/>
  <c r="BK148" i="2"/>
  <c r="J204" i="2"/>
  <c r="F39" i="3"/>
  <c r="BD97" i="1" s="1"/>
  <c r="F39" i="6"/>
  <c r="BD100" i="1" s="1"/>
  <c r="F38" i="7"/>
  <c r="BC101" i="1" s="1"/>
  <c r="F34" i="8"/>
  <c r="BA102" i="1" s="1"/>
  <c r="J141" i="9"/>
  <c r="BK136" i="9"/>
  <c r="BK332" i="2"/>
  <c r="J148" i="2"/>
  <c r="J332" i="2"/>
  <c r="J270" i="2"/>
  <c r="BK174" i="2"/>
  <c r="J291" i="2"/>
  <c r="J252" i="2"/>
  <c r="BK189" i="2"/>
  <c r="J356" i="2"/>
  <c r="J289" i="2"/>
  <c r="J157" i="2"/>
  <c r="BK313" i="2"/>
  <c r="J200" i="2"/>
  <c r="BK291" i="2"/>
  <c r="BK248" i="2"/>
  <c r="BK178" i="2"/>
  <c r="J236" i="2"/>
  <c r="J220" i="2"/>
  <c r="BK166" i="2"/>
  <c r="BK212" i="2"/>
  <c r="BK123" i="3"/>
  <c r="J123" i="4"/>
  <c r="J123" i="5"/>
  <c r="BK123" i="6"/>
  <c r="F38" i="6"/>
  <c r="BC100" i="1" s="1"/>
  <c r="BK119" i="8"/>
  <c r="F35" i="8"/>
  <c r="BB102" i="1"/>
  <c r="J134" i="9"/>
  <c r="J147" i="9"/>
  <c r="BK330" i="2"/>
  <c r="BK237" i="2"/>
  <c r="J360" i="2"/>
  <c r="BK308" i="2"/>
  <c r="J162" i="2"/>
  <c r="BK284" i="2"/>
  <c r="J226" i="2"/>
  <c r="J147" i="2"/>
  <c r="BK303" i="2"/>
  <c r="BK235" i="2"/>
  <c r="J172" i="2"/>
  <c r="J319" i="2"/>
  <c r="BK262" i="2"/>
  <c r="J174" i="2"/>
  <c r="J336" i="2"/>
  <c r="BK266" i="2"/>
  <c r="BK343" i="2"/>
  <c r="J266" i="2"/>
  <c r="J193" i="2"/>
  <c r="J257" i="2"/>
  <c r="J195" i="2"/>
  <c r="F37" i="3"/>
  <c r="BB97" i="1" s="1"/>
  <c r="F37" i="5"/>
  <c r="BB99" i="1" s="1"/>
  <c r="J123" i="7"/>
  <c r="F36" i="7"/>
  <c r="BA101" i="1"/>
  <c r="BK144" i="9"/>
  <c r="BK131" i="9"/>
  <c r="BK141" i="9"/>
  <c r="BK356" i="2"/>
  <c r="BK275" i="2"/>
  <c r="J138" i="2"/>
  <c r="J321" i="2"/>
  <c r="J237" i="2"/>
  <c r="BK213" i="2"/>
  <c r="J303" i="2"/>
  <c r="J277" i="2"/>
  <c r="BK195" i="2"/>
  <c r="J344" i="2"/>
  <c r="J244" i="2"/>
  <c r="BK221" i="2"/>
  <c r="BK327" i="2"/>
  <c r="J212" i="2"/>
  <c r="J141" i="2"/>
  <c r="BK252" i="2"/>
  <c r="J296" i="2"/>
  <c r="J222" i="2"/>
  <c r="BK185" i="2"/>
  <c r="BK217" i="2"/>
  <c r="J36" i="3"/>
  <c r="AW97" i="1" s="1"/>
  <c r="F36" i="6"/>
  <c r="BA100" i="1" s="1"/>
  <c r="J119" i="8"/>
  <c r="BK139" i="9"/>
  <c r="BK336" i="2"/>
  <c r="J185" i="2"/>
  <c r="J343" i="2"/>
  <c r="J281" i="2"/>
  <c r="J221" i="2"/>
  <c r="BK334" i="2"/>
  <c r="BK257" i="2"/>
  <c r="J151" i="2"/>
  <c r="BK296" i="2"/>
  <c r="BK230" i="2"/>
  <c r="BK204" i="2"/>
  <c r="BK322" i="2"/>
  <c r="BK220" i="2"/>
  <c r="BK162" i="2"/>
  <c r="BK140" i="2"/>
  <c r="J240" i="2"/>
  <c r="J315" i="2"/>
  <c r="BK226" i="2"/>
  <c r="BK179" i="2"/>
  <c r="BK229" i="2"/>
  <c r="BK155" i="2"/>
  <c r="F38" i="3"/>
  <c r="BC97" i="1"/>
  <c r="F38" i="5"/>
  <c r="BC99" i="1"/>
  <c r="J139" i="9"/>
  <c r="J126" i="9"/>
  <c r="P137" i="2" l="1"/>
  <c r="R173" i="2"/>
  <c r="R208" i="2"/>
  <c r="T219" i="2"/>
  <c r="P276" i="2"/>
  <c r="P290" i="2"/>
  <c r="R297" i="2"/>
  <c r="T122" i="4"/>
  <c r="T121" i="4" s="1"/>
  <c r="BK137" i="2"/>
  <c r="T173" i="2"/>
  <c r="T208" i="2"/>
  <c r="R219" i="2"/>
  <c r="R276" i="2"/>
  <c r="R290" i="2"/>
  <c r="BK297" i="2"/>
  <c r="J297" i="2" s="1"/>
  <c r="J109" i="2" s="1"/>
  <c r="T355" i="2"/>
  <c r="T354" i="2"/>
  <c r="P142" i="2"/>
  <c r="P225" i="2"/>
  <c r="R283" i="2"/>
  <c r="R314" i="2"/>
  <c r="P342" i="2"/>
  <c r="BK355" i="2"/>
  <c r="J355" i="2"/>
  <c r="J115" i="2"/>
  <c r="R122" i="4"/>
  <c r="R121" i="4"/>
  <c r="BK125" i="9"/>
  <c r="BK138" i="9"/>
  <c r="J138" i="9" s="1"/>
  <c r="J101" i="9" s="1"/>
  <c r="R137" i="2"/>
  <c r="BK173" i="2"/>
  <c r="J173" i="2" s="1"/>
  <c r="J100" i="2" s="1"/>
  <c r="BK208" i="2"/>
  <c r="J208" i="2"/>
  <c r="J101" i="2" s="1"/>
  <c r="BK219" i="2"/>
  <c r="BK276" i="2"/>
  <c r="J276" i="2"/>
  <c r="J106" i="2" s="1"/>
  <c r="BK290" i="2"/>
  <c r="J290" i="2"/>
  <c r="J108" i="2"/>
  <c r="P314" i="2"/>
  <c r="BK342" i="2"/>
  <c r="J342" i="2"/>
  <c r="J112" i="2"/>
  <c r="R133" i="9"/>
  <c r="BK142" i="2"/>
  <c r="J142" i="2"/>
  <c r="J99" i="2"/>
  <c r="BK225" i="2"/>
  <c r="J225" i="2"/>
  <c r="J105" i="2"/>
  <c r="BK283" i="2"/>
  <c r="J283" i="2" s="1"/>
  <c r="J107" i="2" s="1"/>
  <c r="T314" i="2"/>
  <c r="T342" i="2"/>
  <c r="R355" i="2"/>
  <c r="R354" i="2" s="1"/>
  <c r="P122" i="4"/>
  <c r="P121" i="4"/>
  <c r="AU98" i="1" s="1"/>
  <c r="AU96" i="1" s="1"/>
  <c r="R125" i="9"/>
  <c r="T133" i="9"/>
  <c r="R142" i="2"/>
  <c r="R225" i="2"/>
  <c r="P283" i="2"/>
  <c r="BK314" i="2"/>
  <c r="J314" i="2"/>
  <c r="J110" i="2" s="1"/>
  <c r="P125" i="9"/>
  <c r="BK133" i="9"/>
  <c r="J133" i="9"/>
  <c r="J100" i="9" s="1"/>
  <c r="R138" i="9"/>
  <c r="T142" i="2"/>
  <c r="T225" i="2"/>
  <c r="T283" i="2"/>
  <c r="P297" i="2"/>
  <c r="BK122" i="4"/>
  <c r="BK121" i="4" s="1"/>
  <c r="J121" i="4" s="1"/>
  <c r="J98" i="4" s="1"/>
  <c r="J122" i="4"/>
  <c r="J99" i="4" s="1"/>
  <c r="T125" i="9"/>
  <c r="P138" i="9"/>
  <c r="T137" i="2"/>
  <c r="T136" i="2" s="1"/>
  <c r="P173" i="2"/>
  <c r="P208" i="2"/>
  <c r="P219" i="2"/>
  <c r="T276" i="2"/>
  <c r="T290" i="2"/>
  <c r="T297" i="2"/>
  <c r="R342" i="2"/>
  <c r="P355" i="2"/>
  <c r="P354" i="2" s="1"/>
  <c r="P133" i="9"/>
  <c r="T138" i="9"/>
  <c r="BK335" i="2"/>
  <c r="J335" i="2" s="1"/>
  <c r="J111" i="2" s="1"/>
  <c r="BK350" i="2"/>
  <c r="J350" i="2" s="1"/>
  <c r="J113" i="2" s="1"/>
  <c r="BK122" i="6"/>
  <c r="J122" i="6"/>
  <c r="J99" i="6" s="1"/>
  <c r="BK122" i="7"/>
  <c r="J122" i="7"/>
  <c r="J99" i="7"/>
  <c r="BK118" i="8"/>
  <c r="J118" i="8" s="1"/>
  <c r="J97" i="8" s="1"/>
  <c r="BK216" i="2"/>
  <c r="J216" i="2" s="1"/>
  <c r="J102" i="2" s="1"/>
  <c r="BK130" i="9"/>
  <c r="J130" i="9"/>
  <c r="J99" i="9" s="1"/>
  <c r="BK122" i="5"/>
  <c r="BK121" i="5"/>
  <c r="J121" i="5"/>
  <c r="J32" i="5" s="1"/>
  <c r="BK143" i="9"/>
  <c r="J143" i="9" s="1"/>
  <c r="J102" i="9" s="1"/>
  <c r="BK146" i="9"/>
  <c r="J146" i="9" s="1"/>
  <c r="J103" i="9" s="1"/>
  <c r="BK122" i="3"/>
  <c r="J122" i="3"/>
  <c r="J99" i="3" s="1"/>
  <c r="E113" i="9"/>
  <c r="J89" i="9"/>
  <c r="F120" i="9"/>
  <c r="BE131" i="9"/>
  <c r="BE144" i="9"/>
  <c r="J92" i="9"/>
  <c r="BE136" i="9"/>
  <c r="BE126" i="9"/>
  <c r="BE128" i="9"/>
  <c r="BE134" i="9"/>
  <c r="BE141" i="9"/>
  <c r="BE147" i="9"/>
  <c r="BE139" i="9"/>
  <c r="F114" i="8"/>
  <c r="BK121" i="7"/>
  <c r="J121" i="7" s="1"/>
  <c r="J32" i="7" s="1"/>
  <c r="E85" i="8"/>
  <c r="J89" i="8"/>
  <c r="J114" i="8"/>
  <c r="BE119" i="8"/>
  <c r="F118" i="7"/>
  <c r="E85" i="7"/>
  <c r="J94" i="7"/>
  <c r="J115" i="7"/>
  <c r="BE123" i="7"/>
  <c r="BE123" i="6"/>
  <c r="F35" i="6" s="1"/>
  <c r="AZ100" i="1" s="1"/>
  <c r="J98" i="5"/>
  <c r="J122" i="5"/>
  <c r="J99" i="5"/>
  <c r="J115" i="6"/>
  <c r="F118" i="6"/>
  <c r="J94" i="6"/>
  <c r="E85" i="6"/>
  <c r="J91" i="5"/>
  <c r="E109" i="5"/>
  <c r="BE123" i="5"/>
  <c r="J118" i="5"/>
  <c r="F94" i="5"/>
  <c r="E85" i="4"/>
  <c r="J115" i="4"/>
  <c r="F94" i="4"/>
  <c r="J118" i="4"/>
  <c r="BE124" i="4"/>
  <c r="BE123" i="4"/>
  <c r="J137" i="2"/>
  <c r="J98" i="2" s="1"/>
  <c r="BK354" i="2"/>
  <c r="J354" i="2"/>
  <c r="J114" i="2" s="1"/>
  <c r="F118" i="3"/>
  <c r="J91" i="3"/>
  <c r="J94" i="3"/>
  <c r="E85" i="3"/>
  <c r="J219" i="2"/>
  <c r="J104" i="2"/>
  <c r="BE123" i="3"/>
  <c r="J35" i="3" s="1"/>
  <c r="AV97" i="1" s="1"/>
  <c r="AT97" i="1" s="1"/>
  <c r="J92" i="2"/>
  <c r="J129" i="2"/>
  <c r="BE141" i="2"/>
  <c r="BE148" i="2"/>
  <c r="BE172" i="2"/>
  <c r="BE185" i="2"/>
  <c r="BE189" i="2"/>
  <c r="BE209" i="2"/>
  <c r="BE224" i="2"/>
  <c r="BE138" i="2"/>
  <c r="BE157" i="2"/>
  <c r="BE229" i="2"/>
  <c r="BE237" i="2"/>
  <c r="BE240" i="2"/>
  <c r="BE248" i="2"/>
  <c r="BE252" i="2"/>
  <c r="BE275" i="2"/>
  <c r="BE313" i="2"/>
  <c r="BE346" i="2"/>
  <c r="F92" i="2"/>
  <c r="BE143" i="2"/>
  <c r="BE147" i="2"/>
  <c r="BE174" i="2"/>
  <c r="BE232" i="2"/>
  <c r="BE303" i="2"/>
  <c r="BE308" i="2"/>
  <c r="BE332" i="2"/>
  <c r="BE179" i="2"/>
  <c r="BE193" i="2"/>
  <c r="BE223" i="2"/>
  <c r="BE226" i="2"/>
  <c r="BE247" i="2"/>
  <c r="BE291" i="2"/>
  <c r="BE292" i="2"/>
  <c r="BE296" i="2"/>
  <c r="BE334" i="2"/>
  <c r="BE336" i="2"/>
  <c r="BE343" i="2"/>
  <c r="BE344" i="2"/>
  <c r="BE351" i="2"/>
  <c r="E85" i="2"/>
  <c r="BE151" i="2"/>
  <c r="BE210" i="2"/>
  <c r="BE212" i="2"/>
  <c r="BE213" i="2"/>
  <c r="BE221" i="2"/>
  <c r="BE236" i="2"/>
  <c r="BE277" i="2"/>
  <c r="BE321" i="2"/>
  <c r="BE322" i="2"/>
  <c r="BE327" i="2"/>
  <c r="BE345" i="2"/>
  <c r="BE140" i="2"/>
  <c r="BE162" i="2"/>
  <c r="BE215" i="2"/>
  <c r="BE262" i="2"/>
  <c r="BE266" i="2"/>
  <c r="BE270" i="2"/>
  <c r="BE281" i="2"/>
  <c r="BE315" i="2"/>
  <c r="BE319" i="2"/>
  <c r="BE330" i="2"/>
  <c r="BE348" i="2"/>
  <c r="BE358" i="2"/>
  <c r="BE155" i="2"/>
  <c r="BE166" i="2"/>
  <c r="BE178" i="2"/>
  <c r="BE244" i="2"/>
  <c r="BE282" i="2"/>
  <c r="BE284" i="2"/>
  <c r="BE289" i="2"/>
  <c r="BE298" i="2"/>
  <c r="BE356" i="2"/>
  <c r="BE360" i="2"/>
  <c r="BE195" i="2"/>
  <c r="BE200" i="2"/>
  <c r="BE204" i="2"/>
  <c r="BE217" i="2"/>
  <c r="BE220" i="2"/>
  <c r="BE222" i="2"/>
  <c r="BE230" i="2"/>
  <c r="BE235" i="2"/>
  <c r="BE257" i="2"/>
  <c r="BE279" i="2"/>
  <c r="AS94" i="1"/>
  <c r="F36" i="4"/>
  <c r="BA98" i="1"/>
  <c r="J36" i="4"/>
  <c r="AW98" i="1" s="1"/>
  <c r="J35" i="5"/>
  <c r="AV99" i="1"/>
  <c r="AT99" i="1"/>
  <c r="J36" i="7"/>
  <c r="AW101" i="1" s="1"/>
  <c r="F35" i="7"/>
  <c r="AZ101" i="1"/>
  <c r="F34" i="9"/>
  <c r="BA103" i="1"/>
  <c r="F35" i="9"/>
  <c r="BB103" i="1" s="1"/>
  <c r="F39" i="4"/>
  <c r="BD98" i="1"/>
  <c r="BD96" i="1"/>
  <c r="F38" i="4"/>
  <c r="BC98" i="1" s="1"/>
  <c r="BC96" i="1" s="1"/>
  <c r="AY96" i="1" s="1"/>
  <c r="F33" i="8"/>
  <c r="AZ102" i="1"/>
  <c r="J34" i="9"/>
  <c r="AW103" i="1" s="1"/>
  <c r="F36" i="9"/>
  <c r="BC103" i="1"/>
  <c r="F36" i="2"/>
  <c r="BC95" i="1" s="1"/>
  <c r="F37" i="2"/>
  <c r="BD95" i="1"/>
  <c r="BD94" i="1" s="1"/>
  <c r="W33" i="1" s="1"/>
  <c r="F34" i="2"/>
  <c r="BA95" i="1" s="1"/>
  <c r="J34" i="2"/>
  <c r="AW95" i="1"/>
  <c r="F35" i="2"/>
  <c r="BB95" i="1" s="1"/>
  <c r="F36" i="3"/>
  <c r="BA97" i="1" s="1"/>
  <c r="F37" i="4"/>
  <c r="BB98" i="1"/>
  <c r="BB96" i="1"/>
  <c r="F36" i="5"/>
  <c r="BA99" i="1" s="1"/>
  <c r="J36" i="6"/>
  <c r="AW100" i="1"/>
  <c r="J34" i="8"/>
  <c r="AW102" i="1" s="1"/>
  <c r="F37" i="9"/>
  <c r="BD103" i="1"/>
  <c r="P124" i="9" l="1"/>
  <c r="P123" i="9"/>
  <c r="AU103" i="1"/>
  <c r="R136" i="2"/>
  <c r="T124" i="9"/>
  <c r="T123" i="9"/>
  <c r="P218" i="2"/>
  <c r="BK218" i="2"/>
  <c r="J218" i="2" s="1"/>
  <c r="J103" i="2" s="1"/>
  <c r="BK124" i="9"/>
  <c r="BK123" i="9"/>
  <c r="J123" i="9" s="1"/>
  <c r="J96" i="9" s="1"/>
  <c r="R218" i="2"/>
  <c r="T218" i="2"/>
  <c r="T135" i="2" s="1"/>
  <c r="R124" i="9"/>
  <c r="R123" i="9"/>
  <c r="BK136" i="2"/>
  <c r="J136" i="2" s="1"/>
  <c r="J97" i="2" s="1"/>
  <c r="P136" i="2"/>
  <c r="P135" i="2"/>
  <c r="AU95" i="1" s="1"/>
  <c r="AU94" i="1" s="1"/>
  <c r="AG99" i="1"/>
  <c r="BK121" i="6"/>
  <c r="J121" i="6"/>
  <c r="J98" i="6" s="1"/>
  <c r="BK117" i="8"/>
  <c r="J117" i="8"/>
  <c r="J96" i="8"/>
  <c r="J125" i="9"/>
  <c r="J98" i="9"/>
  <c r="BK121" i="3"/>
  <c r="J121" i="3"/>
  <c r="AG101" i="1"/>
  <c r="J98" i="7"/>
  <c r="J41" i="5"/>
  <c r="BK135" i="2"/>
  <c r="J135" i="2" s="1"/>
  <c r="J96" i="2" s="1"/>
  <c r="AN99" i="1"/>
  <c r="BB94" i="1"/>
  <c r="AX94" i="1" s="1"/>
  <c r="F35" i="3"/>
  <c r="AZ97" i="1"/>
  <c r="AX96" i="1"/>
  <c r="J33" i="8"/>
  <c r="AV102" i="1"/>
  <c r="AT102" i="1"/>
  <c r="J33" i="2"/>
  <c r="AV95" i="1" s="1"/>
  <c r="AT95" i="1" s="1"/>
  <c r="J35" i="4"/>
  <c r="AV98" i="1" s="1"/>
  <c r="AT98" i="1" s="1"/>
  <c r="J35" i="6"/>
  <c r="AV100" i="1"/>
  <c r="AT100" i="1" s="1"/>
  <c r="F33" i="9"/>
  <c r="AZ103" i="1"/>
  <c r="J32" i="3"/>
  <c r="AG97" i="1" s="1"/>
  <c r="F33" i="2"/>
  <c r="AZ95" i="1"/>
  <c r="J32" i="4"/>
  <c r="AG98" i="1" s="1"/>
  <c r="F35" i="5"/>
  <c r="AZ99" i="1"/>
  <c r="BC94" i="1"/>
  <c r="W32" i="1" s="1"/>
  <c r="F35" i="4"/>
  <c r="AZ98" i="1"/>
  <c r="BA96" i="1"/>
  <c r="AW96" i="1" s="1"/>
  <c r="J33" i="9"/>
  <c r="AV103" i="1"/>
  <c r="AT103" i="1"/>
  <c r="J35" i="7"/>
  <c r="AV101" i="1"/>
  <c r="AT101" i="1"/>
  <c r="AN101" i="1"/>
  <c r="R135" i="2" l="1"/>
  <c r="J41" i="3"/>
  <c r="J98" i="3"/>
  <c r="J124" i="9"/>
  <c r="J97" i="9" s="1"/>
  <c r="J41" i="7"/>
  <c r="AN98" i="1"/>
  <c r="J41" i="4"/>
  <c r="AN97" i="1"/>
  <c r="W31" i="1"/>
  <c r="J30" i="9"/>
  <c r="AG103" i="1"/>
  <c r="J32" i="6"/>
  <c r="AG100" i="1"/>
  <c r="AG96" i="1" s="1"/>
  <c r="J30" i="8"/>
  <c r="AG102" i="1" s="1"/>
  <c r="AY94" i="1"/>
  <c r="J30" i="2"/>
  <c r="AG95" i="1"/>
  <c r="BA94" i="1"/>
  <c r="W30" i="1"/>
  <c r="AZ96" i="1"/>
  <c r="AV96" i="1"/>
  <c r="AT96" i="1" s="1"/>
  <c r="AG94" i="1" l="1"/>
  <c r="AK26" i="1" s="1"/>
  <c r="AN96" i="1"/>
  <c r="J41" i="6"/>
  <c r="J39" i="8"/>
  <c r="J39" i="9"/>
  <c r="J39" i="2"/>
  <c r="AN95" i="1"/>
  <c r="AN102" i="1"/>
  <c r="AN100" i="1"/>
  <c r="AN103" i="1"/>
  <c r="AW94" i="1"/>
  <c r="AK30" i="1" s="1"/>
  <c r="AZ94" i="1"/>
  <c r="W29" i="1"/>
  <c r="AV94" i="1" l="1"/>
  <c r="AK29" i="1"/>
  <c r="AK35" i="1"/>
  <c r="AT94" i="1" l="1"/>
  <c r="AN94" i="1" l="1"/>
</calcChain>
</file>

<file path=xl/sharedStrings.xml><?xml version="1.0" encoding="utf-8"?>
<sst xmlns="http://schemas.openxmlformats.org/spreadsheetml/2006/main" count="3853" uniqueCount="658">
  <si>
    <t>Export Komplet</t>
  </si>
  <si>
    <t/>
  </si>
  <si>
    <t>2.0</t>
  </si>
  <si>
    <t>ZAMOK</t>
  </si>
  <si>
    <t>False</t>
  </si>
  <si>
    <t>{c14cbfaa-0b88-4ff5-9dfb-b750930b6595}</t>
  </si>
  <si>
    <t>0,01</t>
  </si>
  <si>
    <t>21</t>
  </si>
  <si>
    <t>15</t>
  </si>
  <si>
    <t>REKAPITULACE STAVBY</t>
  </si>
  <si>
    <t>v ---  níže se nacházejí doplnkové a pomocné údaje k sestavám  --- v</t>
  </si>
  <si>
    <t>Návod na vyplnění</t>
  </si>
  <si>
    <t>0,001</t>
  </si>
  <si>
    <t>Kód:</t>
  </si>
  <si>
    <t>N22-065_exp32_ST</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</si>
  <si>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</si>
  <si>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</si>
  <si>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RODINNÉHO POKOJE</t>
  </si>
  <si>
    <t>KSO:</t>
  </si>
  <si>
    <t>801 11</t>
  </si>
  <si>
    <t>CC-CZ:</t>
  </si>
  <si>
    <t>1264</t>
  </si>
  <si>
    <t>Místo:</t>
  </si>
  <si>
    <t xml:space="preserve"> </t>
  </si>
  <si>
    <t>Datum:</t>
  </si>
  <si>
    <t>3. 6. 2022</t>
  </si>
  <si>
    <t>CZ-CPV:</t>
  </si>
  <si>
    <t>45000000-7</t>
  </si>
  <si>
    <t>CZ-CPA:</t>
  </si>
  <si>
    <t>41.00.48</t>
  </si>
  <si>
    <t>Zadavatel:</t>
  </si>
  <si>
    <t>IČ:</t>
  </si>
  <si>
    <t>Nemocnice Třinec, p.o.</t>
  </si>
  <si>
    <t>DIČ:</t>
  </si>
  <si>
    <t>Uchazeč:</t>
  </si>
  <si>
    <t>Vyplň údaj</t>
  </si>
  <si>
    <t>Projektant:</t>
  </si>
  <si>
    <t>KANIA a.s.</t>
  </si>
  <si>
    <t>True</t>
  </si>
  <si>
    <t>Zpracovatel:</t>
  </si>
  <si>
    <t>Poznámka:</t>
  </si>
  <si>
    <t>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</si>
  <si>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</si>
  <si>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</si>
  <si>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</si>
  <si>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</si>
  <si>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</si>
  <si>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</si>
  <si>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</si>
  <si>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</si>
  <si>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</si>
  <si>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</si>
  <si>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</si>
  <si>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</si>
  <si>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</si>
  <si>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</si>
  <si>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</si>
  <si>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</si>
  <si>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</si>
  <si>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</si>
  <si>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</si>
  <si>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</si>
  <si>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</si>
  <si>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</si>
  <si>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</si>
  <si>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</si>
  <si>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</si>
  <si>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</si>
  <si>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</si>
  <si>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</si>
  <si>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</si>
  <si>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</si>
  <si>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</si>
  <si>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</si>
  <si>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</si>
  <si>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</si>
  <si>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</si>
  <si>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</si>
  <si>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</si>
  <si>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</si>
  <si>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</si>
  <si>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</si>
  <si>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</si>
  <si>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</si>
  <si>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</si>
  <si>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</si>
  <si>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</si>
  <si>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D.1.1</t>
  </si>
  <si>
    <t>Architektonicko-stavební řešení</t>
  </si>
  <si>
    <t>STA</t>
  </si>
  <si>
    <t>1</t>
  </si>
  <si>
    <t>{a729c4f1-2a9e-4af6-840a-e5af7e20625a}</t>
  </si>
  <si>
    <t>2</t>
  </si>
  <si>
    <t>D.1.4</t>
  </si>
  <si>
    <t>Technika prostředí staveb</t>
  </si>
  <si>
    <t>{476c3327-4827-447b-a0a6-5f104148e59b}</t>
  </si>
  <si>
    <t>D.1.4.1</t>
  </si>
  <si>
    <t>Zdravotně technické instalace</t>
  </si>
  <si>
    <t>Soupis</t>
  </si>
  <si>
    <t>{5d4c9ce7-1cc5-4037-8731-3577dd7f4d6b}</t>
  </si>
  <si>
    <t>D.1.4.2</t>
  </si>
  <si>
    <t>Vzduchotechnika, chlazení a vytápění</t>
  </si>
  <si>
    <t>{430dad78-aa2f-45ef-9eb8-cb377c289fcf}</t>
  </si>
  <si>
    <t>D.1.4.3</t>
  </si>
  <si>
    <t>Silnoproudá elektrotechnika</t>
  </si>
  <si>
    <t>{f352e4c0-8103-4d3a-867c-d43120ea9efc}</t>
  </si>
  <si>
    <t>D.1.4.5</t>
  </si>
  <si>
    <t>Slaboproudá elektrotechnika</t>
  </si>
  <si>
    <t>{cabe6652-17bf-4f7d-99b0-0d6fe138f448}</t>
  </si>
  <si>
    <t>D.1.4.6</t>
  </si>
  <si>
    <t>Medicinální plyny</t>
  </si>
  <si>
    <t>{462a0791-3653-4e93-afd9-9ee4828e0805}</t>
  </si>
  <si>
    <t>LEK</t>
  </si>
  <si>
    <t>Lékařské vybavení</t>
  </si>
  <si>
    <t>{d7b52d55-9a8b-4747-97ce-d26c745d5863}</t>
  </si>
  <si>
    <t>VON</t>
  </si>
  <si>
    <t xml:space="preserve">Vedlejší a ostatní náklady stavby </t>
  </si>
  <si>
    <t>{57e30fcf-f184-474b-bd2d-97cfdab51944}</t>
  </si>
  <si>
    <t>KRYCÍ LIST SOUPISU PRACÍ</t>
  </si>
  <si>
    <t>Objekt:</t>
  </si>
  <si>
    <t>D.1.1 - Architektonicko-stavební řešení</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</si>
  <si>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</si>
  <si>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</si>
  <si>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</si>
  <si>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</si>
  <si>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</si>
  <si>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</si>
  <si>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</si>
  <si>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</si>
  <si>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</si>
  <si>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</si>
  <si>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</si>
  <si>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</si>
  <si>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725 - Zdravotechnika - zařizovací předměty</t>
  </si>
  <si>
    <t xml:space="preserve">    763 - Konstrukce suché výstavby</t>
  </si>
  <si>
    <t xml:space="preserve">    766 - Konstrukce truhlářské</t>
  </si>
  <si>
    <t xml:space="preserve">    767 - Konstrukce zámečnické</t>
  </si>
  <si>
    <t xml:space="preserve">    776 - Podlahy povlakové</t>
  </si>
  <si>
    <t xml:space="preserve">    777 - Podlahy lité</t>
  </si>
  <si>
    <t xml:space="preserve">    781 - Dokončovací práce - obklady</t>
  </si>
  <si>
    <t xml:space="preserve">    783 - Dokončovací práce - nátěry</t>
  </si>
  <si>
    <t xml:space="preserve">    784 - Dokončovací práce - malby a tapety</t>
  </si>
  <si>
    <t>HZS - Hodinové zúčtovací sazby</t>
  </si>
  <si>
    <t>Ostatní - Ostatní</t>
  </si>
  <si>
    <t xml:space="preserve">    OST01 - Ostatní prvky a výrobky , skladby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</si>
  <si>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</si>
  <si>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</si>
  <si>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</si>
  <si>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</si>
  <si>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</si>
  <si>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</si>
  <si>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</si>
  <si>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</si>
  <si>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</si>
  <si>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</si>
  <si>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</si>
  <si>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</si>
  <si>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</si>
  <si>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</si>
  <si>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</si>
  <si>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</si>
  <si>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3</t>
  </si>
  <si>
    <t>Svislé a kompletní konstrukce</t>
  </si>
  <si>
    <t>K</t>
  </si>
  <si>
    <t>317944321</t>
  </si>
  <si>
    <t>Válcované nosníky do č.12 dodatečně osazované do připravených otvorů</t>
  </si>
  <si>
    <t>t</t>
  </si>
  <si>
    <t>CS ÚRS 2022 01</t>
  </si>
  <si>
    <t>4</t>
  </si>
  <si>
    <t>1218795025</t>
  </si>
  <si>
    <t>P</t>
  </si>
  <si>
    <t>Poznámka k položce:_x000D_
JC, nad rámec ceníkového obsahu, také zahrnuje náklady na vybourání souvisejících kapes + dodávka a provedení podkladních bloků</t>
  </si>
  <si>
    <t>340271025</t>
  </si>
  <si>
    <t>Zazdívka otvorů v příčkách nebo stěnách pl přes 1 do 4 m2 tvárnicemi pórobetonovými tl 100 mm</t>
  </si>
  <si>
    <t>m2</t>
  </si>
  <si>
    <t>1875619018</t>
  </si>
  <si>
    <t>342291131</t>
  </si>
  <si>
    <t>Ukotvení příček ke stávajícím konstrukcím plochými kotvami</t>
  </si>
  <si>
    <t>m</t>
  </si>
  <si>
    <t>-63810850</t>
  </si>
  <si>
    <t>6</t>
  </si>
  <si>
    <t>Úpravy povrchů, podlahy a osazování výplní</t>
  </si>
  <si>
    <t>612131100</t>
  </si>
  <si>
    <t>Vápenný postřik vnitřních stěn nanášený ručně</t>
  </si>
  <si>
    <t>-507138908</t>
  </si>
  <si>
    <t>VV</t>
  </si>
  <si>
    <t>"rozsah_SO 01_D.1.1_BP v.č. 02-03, NS v.č. 04-05, TZ"</t>
  </si>
  <si>
    <t>"svislé stávající a nové konstrukce" (1,62*2)+(145,826)</t>
  </si>
  <si>
    <t>Součet</t>
  </si>
  <si>
    <t>5</t>
  </si>
  <si>
    <t>612135101</t>
  </si>
  <si>
    <t>Hrubá výplň rýh ve stěnách maltou jakékoli šířky rýhy</t>
  </si>
  <si>
    <t>34320136</t>
  </si>
  <si>
    <t>612142001</t>
  </si>
  <si>
    <t>Potažení vnitřních stěn sklovláknitým pletivem vtlačeným do tenkovrstvé hmoty</t>
  </si>
  <si>
    <t>-1459691056</t>
  </si>
  <si>
    <t>(1,62*2)+(14,91*1,15)</t>
  </si>
  <si>
    <t>7</t>
  </si>
  <si>
    <t>612311141</t>
  </si>
  <si>
    <t>Vápenná omítka štuková dvouvrstvá vnitřních stěn nanášená ručně</t>
  </si>
  <si>
    <t>-1706002271</t>
  </si>
  <si>
    <t>8</t>
  </si>
  <si>
    <t>612311191</t>
  </si>
  <si>
    <t>Příplatek k vápenné omítce vnitřních stěn za každých dalších 5 mm tloušťky ručně</t>
  </si>
  <si>
    <t>1625996113</t>
  </si>
  <si>
    <t>149,066*2 'Přepočtené koeficientem množství</t>
  </si>
  <si>
    <t>9</t>
  </si>
  <si>
    <t>6121430R0</t>
  </si>
  <si>
    <t>Příplatek za dodávku a osazení veškerých omítkových lišt, rohovníků a profilů vnitřních omítek stěn - viz specifikace systému a TP výrobce, TZ</t>
  </si>
  <si>
    <t>CS VLASTNÍ</t>
  </si>
  <si>
    <t>1552087395</t>
  </si>
  <si>
    <t>"kompletní provedení dle specifikace PD a TZ vč. přímo souvisejících prací a dodávek"</t>
  </si>
  <si>
    <t xml:space="preserve">"dle TP konkrétního výrobce omítkového systému + požadavky PD a TZ" </t>
  </si>
  <si>
    <t>"množství/rozsah vztažen na celkové štukové plochy" 149,066</t>
  </si>
  <si>
    <t>10</t>
  </si>
  <si>
    <t>632450134</t>
  </si>
  <si>
    <t>Vyrovnávací spádový cementový potěr tl přes 40 do 50 mm ze suchých směsí provedený v ploše</t>
  </si>
  <si>
    <t>-457104279</t>
  </si>
  <si>
    <t>"podlahová skladna_S1,2_odměřeno elektronicky" 4,3</t>
  </si>
  <si>
    <t>11</t>
  </si>
  <si>
    <t>632451107</t>
  </si>
  <si>
    <t>Cementový samonivelační potěr ze suchých směsí tl přes 15 do 20 mm</t>
  </si>
  <si>
    <t>-738178425</t>
  </si>
  <si>
    <t>"podlahová skladna_S1/2_odměřeno elektronicky" 4,3</t>
  </si>
  <si>
    <t>"podlahová skladna_S3_odměřeno elektronicky" 38,06</t>
  </si>
  <si>
    <t>"podlahová skladna_S4_odměřeno elektronicky" 4,84</t>
  </si>
  <si>
    <t>12</t>
  </si>
  <si>
    <t>633811111</t>
  </si>
  <si>
    <t>Broušení nerovností betonových podlah do 2 mm - stržení šlemu</t>
  </si>
  <si>
    <t>-2142207787</t>
  </si>
  <si>
    <t>Ostatní konstrukce a práce, bourání</t>
  </si>
  <si>
    <t>13</t>
  </si>
  <si>
    <t>949101111</t>
  </si>
  <si>
    <t>Lešení pomocné pro objekty pozemních staveb s lešeňovou podlahou v do 1,9 m zatížení do 150 kg/m2</t>
  </si>
  <si>
    <t>-382168195</t>
  </si>
  <si>
    <t>"BP+NS+vyvolané kce_4-5.NP" (47,2*2)+(2*(25,52+12,62))</t>
  </si>
  <si>
    <t>14</t>
  </si>
  <si>
    <t>952901111</t>
  </si>
  <si>
    <t>Vyčištění budov bytové a občanské výstavby při výšce podlaží do 4 m</t>
  </si>
  <si>
    <t>-224069605</t>
  </si>
  <si>
    <t>952902121</t>
  </si>
  <si>
    <t>Čištění budov zametení drsných podlah</t>
  </si>
  <si>
    <t>-611863001</t>
  </si>
  <si>
    <t>16</t>
  </si>
  <si>
    <t>962031136</t>
  </si>
  <si>
    <t>Bourání příček z tvárnic nebo příčkovek tl do 150 mm</t>
  </si>
  <si>
    <t>468078867</t>
  </si>
  <si>
    <t>"odměřeno elektronicky" (9,08)</t>
  </si>
  <si>
    <t>17</t>
  </si>
  <si>
    <t>965046111</t>
  </si>
  <si>
    <t>Broušení stávajících betonových podlah úběr do 3 mm</t>
  </si>
  <si>
    <t>-1261675824</t>
  </si>
  <si>
    <t>"úprava podkladu po DMTŽ stávajících nášlapů" (49,13)</t>
  </si>
  <si>
    <t>18</t>
  </si>
  <si>
    <t>965046119</t>
  </si>
  <si>
    <t>Příplatek k broušení stávajících betonových podlah za každý další 1 mm úběru</t>
  </si>
  <si>
    <t>161621488</t>
  </si>
  <si>
    <t>49,13*2 'Přepočtené koeficientem množství</t>
  </si>
  <si>
    <t>19</t>
  </si>
  <si>
    <t>968072455</t>
  </si>
  <si>
    <t>Vybourání kovových dveřních zárubní pl do 2 m2</t>
  </si>
  <si>
    <t>450139307</t>
  </si>
  <si>
    <t>Poznámka k položce:_x000D_
Vybourání kovových rámů oken s křídly, dveřních zárubní, vrat, stěn, ostění nebo obkladů  dveřních zárubní, plochy do 2 m2_x000D_
V cenách -2244 až -2559 jsou započteny i náklady na vyvěšení křídel.</t>
  </si>
  <si>
    <t>(0,8*2,1)+(0,9*2,1)</t>
  </si>
  <si>
    <t>20</t>
  </si>
  <si>
    <t>978013191</t>
  </si>
  <si>
    <t>Otlučení (osekání) vnitřní vápenné nebo vápenocementové omítky stěn v rozsahu přes 50 do 100 %</t>
  </si>
  <si>
    <t>2126891944</t>
  </si>
  <si>
    <t>"stávající konstrukce_odměřeno elektronicky" (3,4*(42,89))</t>
  </si>
  <si>
    <t>978059541</t>
  </si>
  <si>
    <t>Odsekání a odebrání obkladů stěn z vnitřních obkládaček plochy přes 1 m2</t>
  </si>
  <si>
    <t>246508563</t>
  </si>
  <si>
    <t>(2,0*(15,94))+(1,5*(1,84))</t>
  </si>
  <si>
    <t>997</t>
  </si>
  <si>
    <t>Přesun sutě</t>
  </si>
  <si>
    <t>22</t>
  </si>
  <si>
    <t>997013214</t>
  </si>
  <si>
    <t>Vnitrostaveništní doprava suti a vybouraných hmot pro v přes 12 do 15 m ručně</t>
  </si>
  <si>
    <t>-1782941963</t>
  </si>
  <si>
    <t>23</t>
  </si>
  <si>
    <t>997013R31</t>
  </si>
  <si>
    <t xml:space="preserve">Poplatek za uložení na skládce (skládkovné) stavebního odpadu bez rozlišení </t>
  </si>
  <si>
    <t>1701895507</t>
  </si>
  <si>
    <t>Poznámka k položce:_x000D_
Jednotková cena stanovena pro stavební odpad BEZ ROZLIŠENÍ _včetně nebezpečných odpadů._x000D_
----------------------------------------------------------------------------------------------------------------------</t>
  </si>
  <si>
    <t>24</t>
  </si>
  <si>
    <t>997321511</t>
  </si>
  <si>
    <t>Vodorovná doprava suti a vybouraných hmot po suchu do 1 km</t>
  </si>
  <si>
    <t>-1021750537</t>
  </si>
  <si>
    <t>25</t>
  </si>
  <si>
    <t>997321519</t>
  </si>
  <si>
    <t>Příplatek ZKD 1 km vodorovné dopravy suti a vybouraných hmot po suchu</t>
  </si>
  <si>
    <t>-2047988658</t>
  </si>
  <si>
    <t>11,097*20 'Přepočtené koeficientem množství</t>
  </si>
  <si>
    <t>26</t>
  </si>
  <si>
    <t>997321611</t>
  </si>
  <si>
    <t>Nakládání nebo překládání suti a vybouraných hmot</t>
  </si>
  <si>
    <t>-1756294188</t>
  </si>
  <si>
    <t>998</t>
  </si>
  <si>
    <t>Přesun hmot</t>
  </si>
  <si>
    <t>27</t>
  </si>
  <si>
    <t>998018003</t>
  </si>
  <si>
    <t>Přesun hmot ruční pro v přes 12 do 24 m</t>
  </si>
  <si>
    <t>-30107204</t>
  </si>
  <si>
    <t>PSV</t>
  </si>
  <si>
    <t>Práce a dodávky PSV</t>
  </si>
  <si>
    <t>725</t>
  </si>
  <si>
    <t>Zdravotechnika - zařizovací předměty</t>
  </si>
  <si>
    <t>28</t>
  </si>
  <si>
    <t>725210821</t>
  </si>
  <si>
    <t>Demontáž umyvadel bez výtokových armatur</t>
  </si>
  <si>
    <t>soubor</t>
  </si>
  <si>
    <t>-152540706</t>
  </si>
  <si>
    <t>29</t>
  </si>
  <si>
    <t>725230811</t>
  </si>
  <si>
    <t xml:space="preserve">Demontáž bidetů </t>
  </si>
  <si>
    <t>-1441882369</t>
  </si>
  <si>
    <t>30</t>
  </si>
  <si>
    <t>725320821</t>
  </si>
  <si>
    <t>Demontáž dřez na konzole bez výtokových armatur</t>
  </si>
  <si>
    <t>-1443015616</t>
  </si>
  <si>
    <t>31</t>
  </si>
  <si>
    <t>725820802</t>
  </si>
  <si>
    <t>Demontáž baterie stojánkové do jednoho otvoru</t>
  </si>
  <si>
    <t>783803272</t>
  </si>
  <si>
    <t>32</t>
  </si>
  <si>
    <t>998725203</t>
  </si>
  <si>
    <t>Přesun hmot procentní pro zařizovací předměty v objektech v přes 12 do 24 m</t>
  </si>
  <si>
    <t>%</t>
  </si>
  <si>
    <t>921841894</t>
  </si>
  <si>
    <t>763</t>
  </si>
  <si>
    <t>Konstrukce suché výstavby</t>
  </si>
  <si>
    <t>33</t>
  </si>
  <si>
    <t>763111440</t>
  </si>
  <si>
    <t>SDK příčka tl 100 mm profil CW+UW 50 desky 2xDFH2 12,5 bez izolace EI 90</t>
  </si>
  <si>
    <t>107319518</t>
  </si>
  <si>
    <t>"rozsah_SO 01_D.1.1_BP v.č. 02-03, NS v.č. 04-05, TZ_odměřeno elektronicky" 21,22</t>
  </si>
  <si>
    <t>34</t>
  </si>
  <si>
    <t>763111717</t>
  </si>
  <si>
    <t>SDK příčka základní penetrační nátěr (oboustranně)</t>
  </si>
  <si>
    <t>-412482462</t>
  </si>
  <si>
    <t>35</t>
  </si>
  <si>
    <t>763111771</t>
  </si>
  <si>
    <t>Příplatek k SDK příčce za rovinnost kvality Q3</t>
  </si>
  <si>
    <t>1047486835</t>
  </si>
  <si>
    <t>21,22*2 'Přepočtené koeficientem množství</t>
  </si>
  <si>
    <t>36</t>
  </si>
  <si>
    <t>763121466</t>
  </si>
  <si>
    <t xml:space="preserve">SDK stěna předsazená profil CW+UW 75 desky 2xDFH2 12,5 </t>
  </si>
  <si>
    <t>-1801162156</t>
  </si>
  <si>
    <t>"rozsah_SO 01_D.1.1_BP v.č. 02-03, NS v.č. 04-05, TZ" 5,49</t>
  </si>
  <si>
    <t>37</t>
  </si>
  <si>
    <t>763121714</t>
  </si>
  <si>
    <t>SDK stěna předsazená základní penetrační nátěr</t>
  </si>
  <si>
    <t>252694577</t>
  </si>
  <si>
    <t>38</t>
  </si>
  <si>
    <t>763121761</t>
  </si>
  <si>
    <t>Příplatek k SDK stěně předsazené za rovinnost kvality Q3</t>
  </si>
  <si>
    <t>-1904442299</t>
  </si>
  <si>
    <t>39</t>
  </si>
  <si>
    <t>763131484</t>
  </si>
  <si>
    <t>SDK podhled desky 2xDFH2 15 bez izolace dvouvrstvá spodní kce profil CD+UD REI do 60</t>
  </si>
  <si>
    <t>-1210774759</t>
  </si>
  <si>
    <t>"rozsah_SO 01_D.1.1_BP v.č. 02-03, NS v.č. 04-05, TZ" 6,98</t>
  </si>
  <si>
    <t>40</t>
  </si>
  <si>
    <t>763131531</t>
  </si>
  <si>
    <t>SDK podhled deska 1xDF 12,5 bez izolace jednovrstvá spodní kce profil CD+UD EI 15</t>
  </si>
  <si>
    <t>-1196223640</t>
  </si>
  <si>
    <t>"vyvolané kce_4-5.NP" (12,62)</t>
  </si>
  <si>
    <t>41</t>
  </si>
  <si>
    <t>763131714</t>
  </si>
  <si>
    <t>SDK podhled základní penetrační nátěr</t>
  </si>
  <si>
    <t>731455097</t>
  </si>
  <si>
    <t>(6,98+12,62)</t>
  </si>
  <si>
    <t>42</t>
  </si>
  <si>
    <t>763131771</t>
  </si>
  <si>
    <t>Příplatek k SDK podhledu za rovinnost kvality Q3</t>
  </si>
  <si>
    <t>-1957821877</t>
  </si>
  <si>
    <t>43</t>
  </si>
  <si>
    <t>763131831</t>
  </si>
  <si>
    <t>Demontáž SDK podhledu s jednovrstvou nosnou kcí z ocelových profilů opláštění jednoduché</t>
  </si>
  <si>
    <t>-697715672</t>
  </si>
  <si>
    <t>44</t>
  </si>
  <si>
    <t>7634310R1</t>
  </si>
  <si>
    <t>Dodávka a montáž skládaného podhledu s vyjímatelnými panely na zavěšený systémový rošt</t>
  </si>
  <si>
    <t>1655806140</t>
  </si>
  <si>
    <t>Poznámka k položce:_x000D_
Kompletní systémová dodávka a provedení dle specifikace PD a TZ včetně všech přímo souvisejících prací/činností a dodávek/doplňků/příslušenství</t>
  </si>
  <si>
    <t>"vyvolané kce_4-5.NP" (5,62+16,38+2,52+1,0)</t>
  </si>
  <si>
    <t>45</t>
  </si>
  <si>
    <t>7634310R2</t>
  </si>
  <si>
    <t>Dodávka a montáž skládaného podhledu s vyjímatelnými panely (600/600/8 mm) na zavěšený systémový rošt</t>
  </si>
  <si>
    <t>-1643818727</t>
  </si>
  <si>
    <t>"skladba_S8" (40,22)</t>
  </si>
  <si>
    <t>46</t>
  </si>
  <si>
    <t>763431801</t>
  </si>
  <si>
    <t>Demontáž skládaného podhledu zavěšeného na roštu</t>
  </si>
  <si>
    <t>-1708760533</t>
  </si>
  <si>
    <t>"BP_viz tabulka místností" (42,06)</t>
  </si>
  <si>
    <t>47</t>
  </si>
  <si>
    <t>-1374919281</t>
  </si>
  <si>
    <t>48</t>
  </si>
  <si>
    <t>763755R01</t>
  </si>
  <si>
    <t>Dodávka a osazení veškerých doplňkových prvků SDK konstrukcí (lišt, profilů, výztužných profilů, ukončovacích prvků, dilatačních a přechodových prvků , napojení na okolní konstrukce, atd)</t>
  </si>
  <si>
    <t>-1651602738</t>
  </si>
  <si>
    <t xml:space="preserve">Poznámka k položce:_x000D_
SYSTÉMOVÉ PROVEDENÍ (DLE KONKRÉTNÍHO DODAVATELE SYSTÉMU)_x000D_
(specifikace materiálů dle PD a TZ)_SPECIFIKACE A ROZSAH DLE TP KONKRÉTNĚ VYBRANÉHO DODAVATELE </t>
  </si>
  <si>
    <t>"kompletní provedení dle specifikace PD a TZ  vč. všech souvisejících prací a dodávek"</t>
  </si>
  <si>
    <t>"rozsah a množství vztaženo na celkovou plochu SDK konstrukcí" (2*(21,22))+(1*(5,49+6,98+12,62))</t>
  </si>
  <si>
    <t>49</t>
  </si>
  <si>
    <t>998763403</t>
  </si>
  <si>
    <t>Přesun hmot procentní pro sádrokartonové konstrukce v objektech v přes 12 do 24 m</t>
  </si>
  <si>
    <t>1059317164</t>
  </si>
  <si>
    <t>766</t>
  </si>
  <si>
    <t>Konstrukce truhlářské</t>
  </si>
  <si>
    <t>50</t>
  </si>
  <si>
    <t>766319C02</t>
  </si>
  <si>
    <t>D-03 - D+M Dřevěné vnitřní dveře s výplní DTD, plné, 900x1970mm, s PO</t>
  </si>
  <si>
    <t>ks</t>
  </si>
  <si>
    <t>1425649555</t>
  </si>
  <si>
    <t>Poznámka k položce:_x000D_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prvků a výrobků - výpis dveří.</t>
  </si>
  <si>
    <t>51</t>
  </si>
  <si>
    <t>766319C03</t>
  </si>
  <si>
    <t>D-04 - D+M Dřevěné vnitřní dveře s výplní DTD, plné, 800x1970mm, s PO</t>
  </si>
  <si>
    <t>-1610088376</t>
  </si>
  <si>
    <t>52</t>
  </si>
  <si>
    <t>766812820</t>
  </si>
  <si>
    <t>Demontáž kuchyňských linek dřevěných nebo kovových dl do 1,5 m</t>
  </si>
  <si>
    <t>kus</t>
  </si>
  <si>
    <t>-396663465</t>
  </si>
  <si>
    <t>53</t>
  </si>
  <si>
    <t>998766203</t>
  </si>
  <si>
    <t>Přesun hmot procentní pro kce truhlářské v objektech v přes 12 do 24 m</t>
  </si>
  <si>
    <t>-266684055</t>
  </si>
  <si>
    <t>767</t>
  </si>
  <si>
    <t>Konstrukce zámečnické</t>
  </si>
  <si>
    <t>54</t>
  </si>
  <si>
    <t>767015R01</t>
  </si>
  <si>
    <t>D+M ocelových a zámečnických prvků / konstrukcí</t>
  </si>
  <si>
    <t>kg</t>
  </si>
  <si>
    <t>-182200682</t>
  </si>
  <si>
    <t xml:space="preserve">Poznámka k položce:_x000D_
Specifikace / rozsah provedení - JC _ viz TZ:_x000D_
--------------------------------------------------------_x000D_
-dodávka a výroba ocelových prvků a konstrukcí - dle zadání a PD_x000D_
-dodávka veškerých spojovacích a kotevních prvků_x000D_
-kompletní provrchobvé úpravy prvků dle požadavků PD a PBŘ_x000D_
-veškeré přesuny/zdvihací technika a kompletní montážní práce_x000D_
-kompletní montážní / usazovací a kotevní práce_x000D_
--------------------------------------------------------_x000D_
-dílenská dokumentace vč. statického přepočtu_x000D_
-ostatní nespecifikované práce a dodávky, které bezprostředně souvisí s provedení _x000D_
předmětného prvku/konstrukce dle zadávací dokumentace_x000D_
-veškeré náklady na dodávku (včetně ztratného) a provedení jsou obsaženy v jednotkové ceně_x000D_
-kompletní přesuny a likvidace odpadů dle zákona o odpadech_x000D_
</t>
  </si>
  <si>
    <t>"kompletní provedení dle specifikace PD a TZ vč. všech souvisejících prací a dodávek"</t>
  </si>
  <si>
    <t>"Kotvení stropního dvouramenného nosiče monitoru o velikosti max 32“, viz detail PD ozn. 22006_DPS-D.1.4.6_01_kotvení monitor" 4,0</t>
  </si>
  <si>
    <t>55</t>
  </si>
  <si>
    <t>998767203</t>
  </si>
  <si>
    <t>Přesun hmot procentní pro zámečnické konstrukce v objektech v přes 12 do 24 m</t>
  </si>
  <si>
    <t>-90675440</t>
  </si>
  <si>
    <t>776</t>
  </si>
  <si>
    <t>Podlahy povlakové</t>
  </si>
  <si>
    <t>56</t>
  </si>
  <si>
    <t>776111116</t>
  </si>
  <si>
    <t>Odstranění zbytků lepidla z podkladu povlakových podlah broušením</t>
  </si>
  <si>
    <t>529997315</t>
  </si>
  <si>
    <t>57</t>
  </si>
  <si>
    <t>776201811</t>
  </si>
  <si>
    <t>Demontáž lepených povlakových podlah bez podložky ručně</t>
  </si>
  <si>
    <t>-41392191</t>
  </si>
  <si>
    <t>Poznámka k položce:_x000D_
V jednotkové ceně , nad rámec ceníkového obsahu, zahrnuty také náklady na demontáž souvisejících obvodových soklů.</t>
  </si>
  <si>
    <t>"rozsah_SO 01_D.1.1_BP v.č. 02-03, NS v.č. 04-05, TZ" 49,13</t>
  </si>
  <si>
    <t>58</t>
  </si>
  <si>
    <t>998776203</t>
  </si>
  <si>
    <t>Přesun hmot procentní pro podlahy povlakové v objektech v přes 12 do 24 m</t>
  </si>
  <si>
    <t>1556824445</t>
  </si>
  <si>
    <t>777</t>
  </si>
  <si>
    <t>Podlahy lité</t>
  </si>
  <si>
    <t>59</t>
  </si>
  <si>
    <t>7775211R1</t>
  </si>
  <si>
    <t>Dodávka a aplikace podlahového systému _ polyuretanový stěrkový systém tloušťky 2-3 mm _ (bez zváštních požadavků)</t>
  </si>
  <si>
    <t>21481930</t>
  </si>
  <si>
    <t xml:space="preserve">Poznámka k položce:_x000D_
Kompletní systémová dodávka a provedení dle specifikace PD a TZ včetně všech přímo souvisejících prací/činností a dodávek/doplňků a příslušenství_x000D_
(JC dále zahrnuje náklady na systémovou přípravu podkladu , finální povrch/nátěr, související vytažení systému na svislé konstrukce) </t>
  </si>
  <si>
    <t>60</t>
  </si>
  <si>
    <t>7775211R2</t>
  </si>
  <si>
    <t>Dodávka a aplikace podlahového systému _ polyuretanový stěrkový systém tloušťky 2-3 mm _ (elektrostaticky vodivý)</t>
  </si>
  <si>
    <t>1065492174</t>
  </si>
  <si>
    <t>61</t>
  </si>
  <si>
    <t>7775211R3</t>
  </si>
  <si>
    <t>Dodávka a aplikace podlahového systému _ polyuretanový stěrkový systém tloušťky 2-3 mm _ (voděodolná , včetně podkladní stěrkové izolace)</t>
  </si>
  <si>
    <t>726570246</t>
  </si>
  <si>
    <t>62</t>
  </si>
  <si>
    <t>998777203</t>
  </si>
  <si>
    <t>Přesun hmot procentní pro podlahy lité v objektech v přes 12 do 24 m</t>
  </si>
  <si>
    <t>296635760</t>
  </si>
  <si>
    <t>781</t>
  </si>
  <si>
    <t>Dokončovací práce - obklady</t>
  </si>
  <si>
    <t>63</t>
  </si>
  <si>
    <t>781121011</t>
  </si>
  <si>
    <t>Nátěr penetrační na stěnu</t>
  </si>
  <si>
    <t>1149011034</t>
  </si>
  <si>
    <t>(2,0*(7,81))</t>
  </si>
  <si>
    <t>64</t>
  </si>
  <si>
    <t>781131112</t>
  </si>
  <si>
    <t>Izolace pod obklad nátěrem nebo stěrkou ve dvou vrstvách</t>
  </si>
  <si>
    <t>-21928134</t>
  </si>
  <si>
    <t>Poznámka k položce:_x000D_
JC , nad rámec ceníkového obsahu , také zahrnuje náklady na dodávku a montáž všech systémových rohových lišt a těsnících pásků</t>
  </si>
  <si>
    <t>65</t>
  </si>
  <si>
    <t>781131264</t>
  </si>
  <si>
    <t>Izolace pod obklad těsnícími pásy mezi podlahou a stěnou</t>
  </si>
  <si>
    <t>141710451</t>
  </si>
  <si>
    <t>66</t>
  </si>
  <si>
    <t>781474115</t>
  </si>
  <si>
    <t>Montáž obkladů vnitřních keramických hladkých lepených flexibilním lepidlem</t>
  </si>
  <si>
    <t>-1604875296</t>
  </si>
  <si>
    <t>Poznámka k položce:_x000D_
V jednotkové ceně , nad rámec ceníkového obsahu, zahrnuty také náklady na montáž veškerých doplňků a příslušenství dle PD a TZ._x000D_
(listely, dekory - specifikované v PD) _x000D_
-------------------------------------------</t>
  </si>
  <si>
    <t>67</t>
  </si>
  <si>
    <t>M</t>
  </si>
  <si>
    <t>59761R00</t>
  </si>
  <si>
    <t>obklad keramický hladký</t>
  </si>
  <si>
    <t>-621689863</t>
  </si>
  <si>
    <t>Poznámka k položce:_x000D_
V jednotkové ceně zahrnuty náklady na veškeré doplňky a příslušenství dle PD a TZ._x000D_
(listely, dekory - specifikované v PD) _x000D_
-------------------------------------------_x000D_
-přesná specifikace _ viz PD a TZ</t>
  </si>
  <si>
    <t>15,62*1,1 'Přepočtené koeficientem množství</t>
  </si>
  <si>
    <t>68</t>
  </si>
  <si>
    <t>781477R00</t>
  </si>
  <si>
    <t>Příplatek k vnitřním obladům za dodávku a montáž ukončovacích, rohových a koutových profilů</t>
  </si>
  <si>
    <t>-1717562600</t>
  </si>
  <si>
    <t>Poznámka k položce:_x000D_
Množství/rozsah - VZTAŽEN NA CELKOVOU PLOCHU vnitřních obkladů._x000D_
(specifikace materiálů dle PD a TZ)_SPECIFIKACE A ROZSAH DLE TP KONKRÉTNĚ VYBRANÉHO DODAVATELE _x000D_
------------------------------------------------------------------------------------------------------------------------------------</t>
  </si>
  <si>
    <t>69</t>
  </si>
  <si>
    <t>781495115</t>
  </si>
  <si>
    <t>Spárování vnitřních obkladů silikonem</t>
  </si>
  <si>
    <t>-801397812</t>
  </si>
  <si>
    <t>7,81*1,75 'Přepočtené koeficientem množství</t>
  </si>
  <si>
    <t>70</t>
  </si>
  <si>
    <t>998781203</t>
  </si>
  <si>
    <t>Přesun hmot procentní pro obklady keramické v objektech v přes 12 do 24 m</t>
  </si>
  <si>
    <t>492817174</t>
  </si>
  <si>
    <t>783</t>
  </si>
  <si>
    <t>Dokončovací práce - nátěry</t>
  </si>
  <si>
    <t>71</t>
  </si>
  <si>
    <t>783923171</t>
  </si>
  <si>
    <t>Penetrační akrylátový nátěr hrubých betonových podlah</t>
  </si>
  <si>
    <t>-1415885991</t>
  </si>
  <si>
    <t>784</t>
  </si>
  <si>
    <t>Dokončovací práce - malby a tapety</t>
  </si>
  <si>
    <t>72</t>
  </si>
  <si>
    <t>784181101</t>
  </si>
  <si>
    <t>Základní akrylátová jednonásobná bezbarvá penetrace podkladu v místnostech v do 3,80 m</t>
  </si>
  <si>
    <t>1187257759</t>
  </si>
  <si>
    <t>73</t>
  </si>
  <si>
    <t>784221101</t>
  </si>
  <si>
    <t>Dvojnásobné bílé malby ze směsí za sucha dobře otěruvzdorných v místnostech do 3,80 m</t>
  </si>
  <si>
    <t>1694718825</t>
  </si>
  <si>
    <t>74</t>
  </si>
  <si>
    <t>784221155</t>
  </si>
  <si>
    <t>Příplatek k cenám 2x maleb za sucha otěruvzdorných za barevnou malbu v odstínu sytém</t>
  </si>
  <si>
    <t>-1870833660</t>
  </si>
  <si>
    <t>75</t>
  </si>
  <si>
    <t>78432103R</t>
  </si>
  <si>
    <t>Dvojnásobné omyvatelné bílé malby v místnosti výšky do 3,80 m</t>
  </si>
  <si>
    <t>-1377905038</t>
  </si>
  <si>
    <t>Poznámka k položce:_x000D_
Kompletní systémová dodávka a provedení dle specifikace PD a TZ včetně všech přímo souvisejících prací/činností a dodávek/doplňků a příslušenství_x000D_
-----------------------------------------------------------------------------------------------------------------------------------------------------------------------------------</t>
  </si>
  <si>
    <t>76</t>
  </si>
  <si>
    <t>78432105R</t>
  </si>
  <si>
    <t>Příplatek k cenám dvojnásobných omyvatelnýchh maleb za barevnou malbu v odstínu středně sytém</t>
  </si>
  <si>
    <t>-363414198</t>
  </si>
  <si>
    <t>HZS</t>
  </si>
  <si>
    <t>Hodinové zúčtovací sazby</t>
  </si>
  <si>
    <t>77</t>
  </si>
  <si>
    <t>HZS1292</t>
  </si>
  <si>
    <t>Hodinová zúčtovací sazba stavební dělník</t>
  </si>
  <si>
    <t>hod</t>
  </si>
  <si>
    <t>512</t>
  </si>
  <si>
    <t>-1952884918</t>
  </si>
  <si>
    <t>"demontážní, jinde nespecifikované, práce_vnitřní vybavení a mobiliář" (25,0)</t>
  </si>
  <si>
    <t>Ostatní</t>
  </si>
  <si>
    <t>OST01</t>
  </si>
  <si>
    <t>Ostatní prvky a výrobky , skladby</t>
  </si>
  <si>
    <t>78</t>
  </si>
  <si>
    <t>795322C06</t>
  </si>
  <si>
    <t>OV-05 - D+M Sprchové dveře, 1000x1950mm, AL + bezpečnostní sklo</t>
  </si>
  <si>
    <t>-419461303</t>
  </si>
  <si>
    <t>Poznámka k položce:_x000D_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prvků a výrobků - výpis ostatních výrobků.</t>
  </si>
  <si>
    <t>79</t>
  </si>
  <si>
    <t>795322R01</t>
  </si>
  <si>
    <t>D+M _ obklad stěn z desek HPL tl. 6 mm včetně podkladních prvků</t>
  </si>
  <si>
    <t>1009598758</t>
  </si>
  <si>
    <t>80</t>
  </si>
  <si>
    <t>795322R02</t>
  </si>
  <si>
    <t xml:space="preserve">D+M _ velkoformátová fototapeta </t>
  </si>
  <si>
    <t>247102250</t>
  </si>
  <si>
    <t>D.1.4 - Technika prostředí staveb</t>
  </si>
  <si>
    <t>Soupis:</t>
  </si>
  <si>
    <t>D.1.4.1 - Zdravotně technické instalace</t>
  </si>
  <si>
    <t>N00 - Technika prostředí staveb</t>
  </si>
  <si>
    <t>N00</t>
  </si>
  <si>
    <t>N00_R01</t>
  </si>
  <si>
    <t>Zdravotně technické instalace_ viz samostatný soupis prací</t>
  </si>
  <si>
    <t>kpl.</t>
  </si>
  <si>
    <t>1309662733</t>
  </si>
  <si>
    <t>D.1.4.2 - Vzduchotechnika, chlazení a vytápění</t>
  </si>
  <si>
    <t>D.1.4.2.1 Chlazení_ viz samostatný soupis prací</t>
  </si>
  <si>
    <t>N00_R02</t>
  </si>
  <si>
    <t>D.1.4.2.2 Vzduchotechnika_ viz samostatný soupis prací</t>
  </si>
  <si>
    <t>704484688</t>
  </si>
  <si>
    <t>D.1.4.3 - Silnoproudá elektrotechnika</t>
  </si>
  <si>
    <t>Silnoproudá elektrotechnika_ viz samostatný soupis prací</t>
  </si>
  <si>
    <t>D.1.4.5 - Slaboproudá elektrotechnika</t>
  </si>
  <si>
    <t>Slaboproudá elektrotechnika_ viz samostatný soupis prací</t>
  </si>
  <si>
    <t>D.1.4.6 - Medicinální plyny</t>
  </si>
  <si>
    <t>Medicinální plyny_ viz samostatný soupis prací</t>
  </si>
  <si>
    <t>LEK - Lékařské vybavení</t>
  </si>
  <si>
    <t>N00 - Provozní soubor</t>
  </si>
  <si>
    <t>Provozní soubor</t>
  </si>
  <si>
    <t>Provozní soubor_ Lékařské vybavení _ viz samostatný soupis prací</t>
  </si>
  <si>
    <t>1286569926</t>
  </si>
  <si>
    <t xml:space="preserve">VON - Vedlejší a ostatní náklady stavby </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</si>
  <si>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</si>
  <si>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</si>
  <si>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</si>
  <si>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</si>
  <si>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</si>
  <si>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</si>
  <si>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</si>
  <si>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VRN</t>
  </si>
  <si>
    <t>VRN1</t>
  </si>
  <si>
    <t>Průzkumné, geodetické a projektové práce</t>
  </si>
  <si>
    <t>013244000</t>
  </si>
  <si>
    <t>Dokumentace dílenská pro realizaci stavby</t>
  </si>
  <si>
    <t>1024</t>
  </si>
  <si>
    <t>1698504994</t>
  </si>
  <si>
    <t>Poznámka k položce:_x000D_
V jednotkové ceně zahrnuty náklady na vypracování :_x000D_
-prováděcí / dílenské dokumentace pro provedení stavby vč. potřebných detailů_x000D_
(v JC jsou také zahrnuty náklady na provedení potřebných stavebních průzkumů)_x000D_
VEŠKERÉ FORMY A PŘEDÁNÍ SE ŘÍDÍ PODMÍNKAMI ZADÁVACÍ DOKUMENTACE STAVBY</t>
  </si>
  <si>
    <t>013254000</t>
  </si>
  <si>
    <t>Dokumentace skutečného provedení stavby</t>
  </si>
  <si>
    <t>647113816</t>
  </si>
  <si>
    <t>Poznámka k položce:_x000D_
VEŠKERÉ FORMY A PŘEDÁNÍ SE ŘÍDÍ PODMÍNKAMI ZADÁVACÍ DOKUMENTACE STAVBY</t>
  </si>
  <si>
    <t>VRN2</t>
  </si>
  <si>
    <t>Příprava staveniště</t>
  </si>
  <si>
    <t>020001000</t>
  </si>
  <si>
    <t xml:space="preserve">Příprava staveniště </t>
  </si>
  <si>
    <t>-1525846447</t>
  </si>
  <si>
    <t xml:space="preserve">Poznámka k položce:_x000D_
-Zřízení trvalé, dočasné deponie a mezideponie_x000D_
-zřízení příjezdů a přístupů na staveniště_x000D_
-uspořádání a bezpečnost staveniště z hlediska ochrany veřejných zájmů_x000D_
-dodržení podmínek pro provádění staveb z hlediska BOZP (vč. označení stavby)_x000D_
-dodržování podmínek pro ochranu životního prostředí při výstavbě_x000D_
-dodržení podmínek - možnosti nakládání s odpady_x000D_
-splnění zvláštních požadavků na provádění stavby, které vyžadují zvláštní bezpečnostní opatření_x000D_
-dočasné / provizorní dopravní značení, osvětlení - (vyřízení+zřízení+likvidace po skončení stavby)_x000D_
</t>
  </si>
  <si>
    <t>VRN3</t>
  </si>
  <si>
    <t>Zařízení staveniště</t>
  </si>
  <si>
    <t>030001000</t>
  </si>
  <si>
    <t xml:space="preserve">Zařízení staveniště </t>
  </si>
  <si>
    <t>1702686003</t>
  </si>
  <si>
    <t xml:space="preserve">Poznámka k položce:_x000D_
Náklady na zřízení / nájem ZS:_x000D_
-kancelářské/skladovací/sociální objekty_x000D_
-oplocení stavby, ostraha staveniště_x000D_
-kompletní vnitrostaveništní rozvody všech potřebných energií a médií_x000D_
-poplatky spotřeby energií a médií _x000D_
(zajištění podružných měření spotřeby energií a médií)_x000D_
</t>
  </si>
  <si>
    <t>039002000</t>
  </si>
  <si>
    <t>Zrušení zařízení staveniště</t>
  </si>
  <si>
    <t>1968643020</t>
  </si>
  <si>
    <t>Poznámka k položce:_x000D_
-náklady zhotovitele spojené s kompletní likvidací zařízení staveniště vč. uvedení všech dotčených ploch do bezvadného stavu</t>
  </si>
  <si>
    <t>VRN4</t>
  </si>
  <si>
    <t>Inženýrská činnost</t>
  </si>
  <si>
    <t>043103000</t>
  </si>
  <si>
    <t>Zkoušky bez rozlišení</t>
  </si>
  <si>
    <t>-1980550457</t>
  </si>
  <si>
    <t>Poznámka k položce:_x000D_
Provedení všech zkoušek a revizí předepsaných projektovou a zadávací dokumentací, platnými normami, návodů k obsluze - (neuvedených v jednotlivých soupisech prací) včetně zajištění souhlasných stanovisek organizace státního odborného dozoru (TIČR).</t>
  </si>
  <si>
    <t>045002000</t>
  </si>
  <si>
    <t xml:space="preserve">Kompletační a koordinační činnost </t>
  </si>
  <si>
    <t>21277172</t>
  </si>
  <si>
    <t>Poznámka k položce:_x000D_
-příprava předávací dokumentace dle ZD_x000D_
-ostatní kompletační činnost</t>
  </si>
  <si>
    <t>VRN7</t>
  </si>
  <si>
    <t>Provozní vlivy</t>
  </si>
  <si>
    <t>071103000</t>
  </si>
  <si>
    <t>Provoz investora</t>
  </si>
  <si>
    <t>1510126493</t>
  </si>
  <si>
    <t>Poznámka k položce:_x000D_
Náklady související se ztíženými podmínkami při provádění díla v závislosti na okolním provozu (pro práce prováděné za nepřerušeného nebo omezeného provozu v dotčených objektech nebo samotném areálu)_x000D_
(+ ochrana a zakrytí určených prvků a konstrukcí, které mohou být stavbou dotčeny - ZABEZPEČENÍ PŘED POŠKOZENÍM STAVEBNÍ ČINNOSTÍ)_x000D_
(+ BEZPRAŠNÉ oddělení staveniště od okolního provozu objednatele - PO CELOU DOBU STAVBY)_x000D_
(+ KAŽDODENNÍ ÚKLID STAVENIŠTĚ / PŘÍSTUPOVÝCH CEST KE STAVENIŠTI !!)</t>
  </si>
  <si>
    <t>VRN9</t>
  </si>
  <si>
    <t>Ostatní náklady</t>
  </si>
  <si>
    <t>090001000</t>
  </si>
  <si>
    <t>2070621954</t>
  </si>
  <si>
    <t>Poznámka k položce:_x000D_
V jednotkové ceně zahrnuty náklady :_x000D_
-------------------------------------------------_x000D_
-pravidelné čištění přilehlých / souvisejících komunikací a zpevněných ploch - po celou dobu stavby _x000D_
-uvedení všech stavbou dotčených ploch, konstrukcí a povrchů do původního, bezvadného stavu_x000D_
(při nesplnění požadavku bude zhotovitel povinen poškozené plochy/kce/povrchy vyměnit !!)_x000D_
----------------------------------------------------------------------------------------------------------------------_x000D_
-ostatní, jinde neuvedené, náklady potřebné k provedení a předání díla objednateli _ dle PD a TZ</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</si>
</sst>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16">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167" fontId="22" fillId="2" borderId="22" xfId="0" applyNumberFormat="1" applyFont="1" applyFill="1" applyBorder="1" applyAlignment="1" applyProtection="1">
      <alignment vertical="center"/>
      <protection locked="0"/>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righ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horizontal="righ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5"/>
  <sheetViews>
    <sheetView showGridLines="0" topLeftCell="A76" workbookViewId="0">
      <selection activeCell="A107" sqref="A107"/>
    </sheetView>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305"/>
      <c r="AS2" s="305"/>
      <c r="AT2" s="305"/>
      <c r="AU2" s="305"/>
      <c r="AV2" s="305"/>
      <c r="AW2" s="305"/>
      <c r="AX2" s="305"/>
      <c r="AY2" s="305"/>
      <c r="AZ2" s="305"/>
      <c r="BA2" s="305"/>
      <c r="BB2" s="305"/>
      <c r="BC2" s="305"/>
      <c r="BD2" s="305"/>
      <c r="BE2" s="305"/>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89" t="s">
        <v>14</v>
      </c>
      <c r="L5" s="290"/>
      <c r="M5" s="290"/>
      <c r="N5" s="290"/>
      <c r="O5" s="290"/>
      <c r="P5" s="290"/>
      <c r="Q5" s="290"/>
      <c r="R5" s="290"/>
      <c r="S5" s="290"/>
      <c r="T5" s="290"/>
      <c r="U5" s="290"/>
      <c r="V5" s="290"/>
      <c r="W5" s="290"/>
      <c r="X5" s="290"/>
      <c r="Y5" s="290"/>
      <c r="Z5" s="290"/>
      <c r="AA5" s="290"/>
      <c r="AB5" s="290"/>
      <c r="AC5" s="290"/>
      <c r="AD5" s="290"/>
      <c r="AE5" s="290"/>
      <c r="AF5" s="290"/>
      <c r="AG5" s="290"/>
      <c r="AH5" s="290"/>
      <c r="AI5" s="290"/>
      <c r="AJ5" s="290"/>
      <c r="AK5" s="22"/>
      <c r="AL5" s="22"/>
      <c r="AM5" s="22"/>
      <c r="AN5" s="22"/>
      <c r="AO5" s="22"/>
      <c r="AP5" s="22"/>
      <c r="AQ5" s="22"/>
      <c r="AR5" s="20"/>
      <c r="BE5" s="286" t="s">
        <v>15</v>
      </c>
      <c r="BS5" s="17" t="s">
        <v>6</v>
      </c>
    </row>
    <row r="6" spans="1:74" s="1" customFormat="1" ht="36.950000000000003" customHeight="1">
      <c r="B6" s="21"/>
      <c r="C6" s="22"/>
      <c r="D6" s="28" t="s">
        <v>16</v>
      </c>
      <c r="E6" s="22"/>
      <c r="F6" s="22"/>
      <c r="G6" s="22"/>
      <c r="H6" s="22"/>
      <c r="I6" s="22"/>
      <c r="J6" s="22"/>
      <c r="K6" s="291" t="s">
        <v>17</v>
      </c>
      <c r="L6" s="290"/>
      <c r="M6" s="290"/>
      <c r="N6" s="290"/>
      <c r="O6" s="290"/>
      <c r="P6" s="290"/>
      <c r="Q6" s="290"/>
      <c r="R6" s="290"/>
      <c r="S6" s="290"/>
      <c r="T6" s="290"/>
      <c r="U6" s="290"/>
      <c r="V6" s="290"/>
      <c r="W6" s="290"/>
      <c r="X6" s="290"/>
      <c r="Y6" s="290"/>
      <c r="Z6" s="290"/>
      <c r="AA6" s="290"/>
      <c r="AB6" s="290"/>
      <c r="AC6" s="290"/>
      <c r="AD6" s="290"/>
      <c r="AE6" s="290"/>
      <c r="AF6" s="290"/>
      <c r="AG6" s="290"/>
      <c r="AH6" s="290"/>
      <c r="AI6" s="290"/>
      <c r="AJ6" s="290"/>
      <c r="AK6" s="22"/>
      <c r="AL6" s="22"/>
      <c r="AM6" s="22"/>
      <c r="AN6" s="22"/>
      <c r="AO6" s="22"/>
      <c r="AP6" s="22"/>
      <c r="AQ6" s="22"/>
      <c r="AR6" s="20"/>
      <c r="BE6" s="287"/>
      <c r="BS6" s="17" t="s">
        <v>6</v>
      </c>
    </row>
    <row r="7" spans="1:74" s="1" customFormat="1" ht="12" customHeight="1">
      <c r="B7" s="21"/>
      <c r="C7" s="22"/>
      <c r="D7" s="29"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29" t="s">
        <v>20</v>
      </c>
      <c r="AL7" s="22"/>
      <c r="AM7" s="22"/>
      <c r="AN7" s="27" t="s">
        <v>21</v>
      </c>
      <c r="AO7" s="22"/>
      <c r="AP7" s="22"/>
      <c r="AQ7" s="22"/>
      <c r="AR7" s="20"/>
      <c r="BE7" s="287"/>
      <c r="BS7" s="17" t="s">
        <v>6</v>
      </c>
    </row>
    <row r="8" spans="1:74" s="1" customFormat="1" ht="12" customHeight="1">
      <c r="B8" s="21"/>
      <c r="C8" s="22"/>
      <c r="D8" s="29"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24</v>
      </c>
      <c r="AL8" s="22"/>
      <c r="AM8" s="22"/>
      <c r="AN8" s="30" t="s">
        <v>25</v>
      </c>
      <c r="AO8" s="22"/>
      <c r="AP8" s="22"/>
      <c r="AQ8" s="22"/>
      <c r="AR8" s="20"/>
      <c r="BE8" s="287"/>
      <c r="BS8" s="17" t="s">
        <v>6</v>
      </c>
    </row>
    <row r="9" spans="1:74" s="1" customFormat="1" ht="29.25" customHeight="1">
      <c r="B9" s="21"/>
      <c r="C9" s="22"/>
      <c r="D9" s="26" t="s">
        <v>26</v>
      </c>
      <c r="E9" s="22"/>
      <c r="F9" s="22"/>
      <c r="G9" s="22"/>
      <c r="H9" s="22"/>
      <c r="I9" s="22"/>
      <c r="J9" s="22"/>
      <c r="K9" s="31" t="s">
        <v>27</v>
      </c>
      <c r="L9" s="22"/>
      <c r="M9" s="22"/>
      <c r="N9" s="22"/>
      <c r="O9" s="22"/>
      <c r="P9" s="22"/>
      <c r="Q9" s="22"/>
      <c r="R9" s="22"/>
      <c r="S9" s="22"/>
      <c r="T9" s="22"/>
      <c r="U9" s="22"/>
      <c r="V9" s="22"/>
      <c r="W9" s="22"/>
      <c r="X9" s="22"/>
      <c r="Y9" s="22"/>
      <c r="Z9" s="22"/>
      <c r="AA9" s="22"/>
      <c r="AB9" s="22"/>
      <c r="AC9" s="22"/>
      <c r="AD9" s="22"/>
      <c r="AE9" s="22"/>
      <c r="AF9" s="22"/>
      <c r="AG9" s="22"/>
      <c r="AH9" s="22"/>
      <c r="AI9" s="22"/>
      <c r="AJ9" s="22"/>
      <c r="AK9" s="26" t="s">
        <v>28</v>
      </c>
      <c r="AL9" s="22"/>
      <c r="AM9" s="22"/>
      <c r="AN9" s="31" t="s">
        <v>29</v>
      </c>
      <c r="AO9" s="22"/>
      <c r="AP9" s="22"/>
      <c r="AQ9" s="22"/>
      <c r="AR9" s="20"/>
      <c r="BE9" s="287"/>
      <c r="BS9" s="17" t="s">
        <v>6</v>
      </c>
    </row>
    <row r="10" spans="1:74" s="1" customFormat="1" ht="12" customHeight="1">
      <c r="B10" s="21"/>
      <c r="C10" s="22"/>
      <c r="D10" s="29" t="s">
        <v>30</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31</v>
      </c>
      <c r="AL10" s="22"/>
      <c r="AM10" s="22"/>
      <c r="AN10" s="27" t="s">
        <v>1</v>
      </c>
      <c r="AO10" s="22"/>
      <c r="AP10" s="22"/>
      <c r="AQ10" s="22"/>
      <c r="AR10" s="20"/>
      <c r="BE10" s="287"/>
      <c r="BS10" s="17" t="s">
        <v>6</v>
      </c>
    </row>
    <row r="11" spans="1:74" s="1" customFormat="1" ht="18.399999999999999" customHeight="1">
      <c r="B11" s="21"/>
      <c r="C11" s="22"/>
      <c r="D11" s="22"/>
      <c r="E11" s="27" t="s">
        <v>32</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33</v>
      </c>
      <c r="AL11" s="22"/>
      <c r="AM11" s="22"/>
      <c r="AN11" s="27" t="s">
        <v>1</v>
      </c>
      <c r="AO11" s="22"/>
      <c r="AP11" s="22"/>
      <c r="AQ11" s="22"/>
      <c r="AR11" s="20"/>
      <c r="BE11" s="287"/>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87"/>
      <c r="BS12" s="17" t="s">
        <v>6</v>
      </c>
    </row>
    <row r="13" spans="1:74" s="1" customFormat="1" ht="12" customHeight="1">
      <c r="B13" s="21"/>
      <c r="C13" s="22"/>
      <c r="D13" s="29" t="s">
        <v>34</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31</v>
      </c>
      <c r="AL13" s="22"/>
      <c r="AM13" s="22"/>
      <c r="AN13" s="32" t="s">
        <v>35</v>
      </c>
      <c r="AO13" s="22"/>
      <c r="AP13" s="22"/>
      <c r="AQ13" s="22"/>
      <c r="AR13" s="20"/>
      <c r="BE13" s="287"/>
      <c r="BS13" s="17" t="s">
        <v>6</v>
      </c>
    </row>
    <row r="14" spans="1:74" ht="12.75">
      <c r="B14" s="21"/>
      <c r="C14" s="22"/>
      <c r="D14" s="22"/>
      <c r="E14" s="292" t="s">
        <v>35</v>
      </c>
      <c r="F14" s="293"/>
      <c r="G14" s="293"/>
      <c r="H14" s="293"/>
      <c r="I14" s="293"/>
      <c r="J14" s="293"/>
      <c r="K14" s="293"/>
      <c r="L14" s="293"/>
      <c r="M14" s="293"/>
      <c r="N14" s="293"/>
      <c r="O14" s="293"/>
      <c r="P14" s="293"/>
      <c r="Q14" s="293"/>
      <c r="R14" s="293"/>
      <c r="S14" s="293"/>
      <c r="T14" s="293"/>
      <c r="U14" s="293"/>
      <c r="V14" s="293"/>
      <c r="W14" s="293"/>
      <c r="X14" s="293"/>
      <c r="Y14" s="293"/>
      <c r="Z14" s="293"/>
      <c r="AA14" s="293"/>
      <c r="AB14" s="293"/>
      <c r="AC14" s="293"/>
      <c r="AD14" s="293"/>
      <c r="AE14" s="293"/>
      <c r="AF14" s="293"/>
      <c r="AG14" s="293"/>
      <c r="AH14" s="293"/>
      <c r="AI14" s="293"/>
      <c r="AJ14" s="293"/>
      <c r="AK14" s="29" t="s">
        <v>33</v>
      </c>
      <c r="AL14" s="22"/>
      <c r="AM14" s="22"/>
      <c r="AN14" s="32" t="s">
        <v>35</v>
      </c>
      <c r="AO14" s="22"/>
      <c r="AP14" s="22"/>
      <c r="AQ14" s="22"/>
      <c r="AR14" s="20"/>
      <c r="BE14" s="287"/>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87"/>
      <c r="BS15" s="17" t="s">
        <v>4</v>
      </c>
    </row>
    <row r="16" spans="1:74" s="1" customFormat="1" ht="12" customHeight="1">
      <c r="B16" s="21"/>
      <c r="C16" s="22"/>
      <c r="D16" s="29" t="s">
        <v>36</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31</v>
      </c>
      <c r="AL16" s="22"/>
      <c r="AM16" s="22"/>
      <c r="AN16" s="27" t="s">
        <v>1</v>
      </c>
      <c r="AO16" s="22"/>
      <c r="AP16" s="22"/>
      <c r="AQ16" s="22"/>
      <c r="AR16" s="20"/>
      <c r="BE16" s="287"/>
      <c r="BS16" s="17" t="s">
        <v>4</v>
      </c>
    </row>
    <row r="17" spans="1:71" s="1" customFormat="1" ht="18.399999999999999" customHeight="1">
      <c r="B17" s="21"/>
      <c r="C17" s="22"/>
      <c r="D17" s="22"/>
      <c r="E17" s="27" t="s">
        <v>37</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33</v>
      </c>
      <c r="AL17" s="22"/>
      <c r="AM17" s="22"/>
      <c r="AN17" s="27" t="s">
        <v>1</v>
      </c>
      <c r="AO17" s="22"/>
      <c r="AP17" s="22"/>
      <c r="AQ17" s="22"/>
      <c r="AR17" s="20"/>
      <c r="BE17" s="287"/>
      <c r="BS17" s="17" t="s">
        <v>38</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87"/>
      <c r="BS18" s="17" t="s">
        <v>6</v>
      </c>
    </row>
    <row r="19" spans="1:71" s="1" customFormat="1" ht="12" customHeight="1">
      <c r="B19" s="21"/>
      <c r="C19" s="22"/>
      <c r="D19" s="29" t="s">
        <v>39</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31</v>
      </c>
      <c r="AL19" s="22"/>
      <c r="AM19" s="22"/>
      <c r="AN19" s="27" t="s">
        <v>1</v>
      </c>
      <c r="AO19" s="22"/>
      <c r="AP19" s="22"/>
      <c r="AQ19" s="22"/>
      <c r="AR19" s="20"/>
      <c r="BE19" s="287"/>
      <c r="BS19" s="17" t="s">
        <v>6</v>
      </c>
    </row>
    <row r="20" spans="1:71" s="1" customFormat="1" ht="18.399999999999999" customHeight="1">
      <c r="B20" s="21"/>
      <c r="C20" s="22"/>
      <c r="D20" s="22"/>
      <c r="E20" s="27" t="s">
        <v>23</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33</v>
      </c>
      <c r="AL20" s="22"/>
      <c r="AM20" s="22"/>
      <c r="AN20" s="27" t="s">
        <v>1</v>
      </c>
      <c r="AO20" s="22"/>
      <c r="AP20" s="22"/>
      <c r="AQ20" s="22"/>
      <c r="AR20" s="20"/>
      <c r="BE20" s="287"/>
      <c r="BS20" s="17" t="s">
        <v>38</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87"/>
    </row>
    <row r="22" spans="1:71" s="1" customFormat="1" ht="12" customHeight="1">
      <c r="B22" s="21"/>
      <c r="C22" s="22"/>
      <c r="D22" s="29" t="s">
        <v>40</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87"/>
    </row>
    <row r="23" spans="1:71" s="1" customFormat="1" ht="83.25" customHeight="1">
      <c r="B23" s="21"/>
      <c r="C23" s="22"/>
      <c r="D23" s="22"/>
      <c r="E23" s="294" t="s">
        <v>41</v>
      </c>
      <c r="F23" s="294"/>
      <c r="G23" s="294"/>
      <c r="H23" s="294"/>
      <c r="I23" s="294"/>
      <c r="J23" s="294"/>
      <c r="K23" s="294"/>
      <c r="L23" s="294"/>
      <c r="M23" s="294"/>
      <c r="N23" s="294"/>
      <c r="O23" s="294"/>
      <c r="P23" s="294"/>
      <c r="Q23" s="294"/>
      <c r="R23" s="294"/>
      <c r="S23" s="294"/>
      <c r="T23" s="294"/>
      <c r="U23" s="294"/>
      <c r="V23" s="294"/>
      <c r="W23" s="294"/>
      <c r="X23" s="294"/>
      <c r="Y23" s="294"/>
      <c r="Z23" s="294"/>
      <c r="AA23" s="294"/>
      <c r="AB23" s="294"/>
      <c r="AC23" s="294"/>
      <c r="AD23" s="294"/>
      <c r="AE23" s="294"/>
      <c r="AF23" s="294"/>
      <c r="AG23" s="294"/>
      <c r="AH23" s="294"/>
      <c r="AI23" s="294"/>
      <c r="AJ23" s="294"/>
      <c r="AK23" s="294"/>
      <c r="AL23" s="294"/>
      <c r="AM23" s="294"/>
      <c r="AN23" s="294"/>
      <c r="AO23" s="22"/>
      <c r="AP23" s="22"/>
      <c r="AQ23" s="22"/>
      <c r="AR23" s="20"/>
      <c r="BE23" s="287"/>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87"/>
    </row>
    <row r="25" spans="1:71" s="1" customFormat="1" ht="6.95" customHeight="1">
      <c r="B25" s="21"/>
      <c r="C25" s="22"/>
      <c r="D25" s="34"/>
      <c r="E25" s="34"/>
      <c r="F25" s="34"/>
      <c r="G25" s="34"/>
      <c r="H25" s="34"/>
      <c r="I25" s="34"/>
      <c r="J25" s="34"/>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22"/>
      <c r="AQ25" s="22"/>
      <c r="AR25" s="20"/>
      <c r="BE25" s="287"/>
    </row>
    <row r="26" spans="1:71" s="2" customFormat="1" ht="25.9" customHeight="1">
      <c r="A26" s="35"/>
      <c r="B26" s="36"/>
      <c r="C26" s="37"/>
      <c r="D26" s="38" t="s">
        <v>42</v>
      </c>
      <c r="E26" s="39"/>
      <c r="F26" s="39"/>
      <c r="G26" s="39"/>
      <c r="H26" s="39"/>
      <c r="I26" s="39"/>
      <c r="J26" s="39"/>
      <c r="K26" s="39"/>
      <c r="L26" s="39"/>
      <c r="M26" s="39"/>
      <c r="N26" s="39"/>
      <c r="O26" s="39"/>
      <c r="P26" s="39"/>
      <c r="Q26" s="39"/>
      <c r="R26" s="39"/>
      <c r="S26" s="39"/>
      <c r="T26" s="39"/>
      <c r="U26" s="39"/>
      <c r="V26" s="39"/>
      <c r="W26" s="39"/>
      <c r="X26" s="39"/>
      <c r="Y26" s="39"/>
      <c r="Z26" s="39"/>
      <c r="AA26" s="39"/>
      <c r="AB26" s="39"/>
      <c r="AC26" s="39"/>
      <c r="AD26" s="39"/>
      <c r="AE26" s="39"/>
      <c r="AF26" s="39"/>
      <c r="AG26" s="39"/>
      <c r="AH26" s="39"/>
      <c r="AI26" s="39"/>
      <c r="AJ26" s="39"/>
      <c r="AK26" s="295">
        <f>ROUND(AG94,2)</f>
        <v>0</v>
      </c>
      <c r="AL26" s="296"/>
      <c r="AM26" s="296"/>
      <c r="AN26" s="296"/>
      <c r="AO26" s="296"/>
      <c r="AP26" s="37"/>
      <c r="AQ26" s="37"/>
      <c r="AR26" s="40"/>
      <c r="BE26" s="287"/>
    </row>
    <row r="27" spans="1:71" s="2" customFormat="1" ht="6.95" customHeight="1">
      <c r="A27" s="35"/>
      <c r="B27" s="36"/>
      <c r="C27" s="37"/>
      <c r="D27" s="37"/>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c r="AM27" s="37"/>
      <c r="AN27" s="37"/>
      <c r="AO27" s="37"/>
      <c r="AP27" s="37"/>
      <c r="AQ27" s="37"/>
      <c r="AR27" s="40"/>
      <c r="BE27" s="287"/>
    </row>
    <row r="28" spans="1:71" s="2" customFormat="1" ht="12.75">
      <c r="A28" s="35"/>
      <c r="B28" s="36"/>
      <c r="C28" s="37"/>
      <c r="D28" s="37"/>
      <c r="E28" s="37"/>
      <c r="F28" s="37"/>
      <c r="G28" s="37"/>
      <c r="H28" s="37"/>
      <c r="I28" s="37"/>
      <c r="J28" s="37"/>
      <c r="K28" s="37"/>
      <c r="L28" s="297" t="s">
        <v>43</v>
      </c>
      <c r="M28" s="297"/>
      <c r="N28" s="297"/>
      <c r="O28" s="297"/>
      <c r="P28" s="297"/>
      <c r="Q28" s="37"/>
      <c r="R28" s="37"/>
      <c r="S28" s="37"/>
      <c r="T28" s="37"/>
      <c r="U28" s="37"/>
      <c r="V28" s="37"/>
      <c r="W28" s="297" t="s">
        <v>44</v>
      </c>
      <c r="X28" s="297"/>
      <c r="Y28" s="297"/>
      <c r="Z28" s="297"/>
      <c r="AA28" s="297"/>
      <c r="AB28" s="297"/>
      <c r="AC28" s="297"/>
      <c r="AD28" s="297"/>
      <c r="AE28" s="297"/>
      <c r="AF28" s="37"/>
      <c r="AG28" s="37"/>
      <c r="AH28" s="37"/>
      <c r="AI28" s="37"/>
      <c r="AJ28" s="37"/>
      <c r="AK28" s="297" t="s">
        <v>45</v>
      </c>
      <c r="AL28" s="297"/>
      <c r="AM28" s="297"/>
      <c r="AN28" s="297"/>
      <c r="AO28" s="297"/>
      <c r="AP28" s="37"/>
      <c r="AQ28" s="37"/>
      <c r="AR28" s="40"/>
      <c r="BE28" s="287"/>
    </row>
    <row r="29" spans="1:71" s="3" customFormat="1" ht="14.45" customHeight="1">
      <c r="B29" s="41"/>
      <c r="C29" s="42"/>
      <c r="D29" s="29" t="s">
        <v>46</v>
      </c>
      <c r="E29" s="42"/>
      <c r="F29" s="29" t="s">
        <v>47</v>
      </c>
      <c r="G29" s="42"/>
      <c r="H29" s="42"/>
      <c r="I29" s="42"/>
      <c r="J29" s="42"/>
      <c r="K29" s="42"/>
      <c r="L29" s="300">
        <v>0.21</v>
      </c>
      <c r="M29" s="299"/>
      <c r="N29" s="299"/>
      <c r="O29" s="299"/>
      <c r="P29" s="299"/>
      <c r="Q29" s="42"/>
      <c r="R29" s="42"/>
      <c r="S29" s="42"/>
      <c r="T29" s="42"/>
      <c r="U29" s="42"/>
      <c r="V29" s="42"/>
      <c r="W29" s="298">
        <f>ROUND(AZ94, 2)</f>
        <v>0</v>
      </c>
      <c r="X29" s="299"/>
      <c r="Y29" s="299"/>
      <c r="Z29" s="299"/>
      <c r="AA29" s="299"/>
      <c r="AB29" s="299"/>
      <c r="AC29" s="299"/>
      <c r="AD29" s="299"/>
      <c r="AE29" s="299"/>
      <c r="AF29" s="42"/>
      <c r="AG29" s="42"/>
      <c r="AH29" s="42"/>
      <c r="AI29" s="42"/>
      <c r="AJ29" s="42"/>
      <c r="AK29" s="298">
        <f>ROUND(AV94, 2)</f>
        <v>0</v>
      </c>
      <c r="AL29" s="299"/>
      <c r="AM29" s="299"/>
      <c r="AN29" s="299"/>
      <c r="AO29" s="299"/>
      <c r="AP29" s="42"/>
      <c r="AQ29" s="42"/>
      <c r="AR29" s="43"/>
      <c r="BE29" s="288"/>
    </row>
    <row r="30" spans="1:71" s="3" customFormat="1" ht="14.45" customHeight="1">
      <c r="B30" s="41"/>
      <c r="C30" s="42"/>
      <c r="D30" s="42"/>
      <c r="E30" s="42"/>
      <c r="F30" s="29" t="s">
        <v>48</v>
      </c>
      <c r="G30" s="42"/>
      <c r="H30" s="42"/>
      <c r="I30" s="42"/>
      <c r="J30" s="42"/>
      <c r="K30" s="42"/>
      <c r="L30" s="300">
        <v>0.15</v>
      </c>
      <c r="M30" s="299"/>
      <c r="N30" s="299"/>
      <c r="O30" s="299"/>
      <c r="P30" s="299"/>
      <c r="Q30" s="42"/>
      <c r="R30" s="42"/>
      <c r="S30" s="42"/>
      <c r="T30" s="42"/>
      <c r="U30" s="42"/>
      <c r="V30" s="42"/>
      <c r="W30" s="298">
        <f>ROUND(BA94, 2)</f>
        <v>0</v>
      </c>
      <c r="X30" s="299"/>
      <c r="Y30" s="299"/>
      <c r="Z30" s="299"/>
      <c r="AA30" s="299"/>
      <c r="AB30" s="299"/>
      <c r="AC30" s="299"/>
      <c r="AD30" s="299"/>
      <c r="AE30" s="299"/>
      <c r="AF30" s="42"/>
      <c r="AG30" s="42"/>
      <c r="AH30" s="42"/>
      <c r="AI30" s="42"/>
      <c r="AJ30" s="42"/>
      <c r="AK30" s="298">
        <f>ROUND(AW94, 2)</f>
        <v>0</v>
      </c>
      <c r="AL30" s="299"/>
      <c r="AM30" s="299"/>
      <c r="AN30" s="299"/>
      <c r="AO30" s="299"/>
      <c r="AP30" s="42"/>
      <c r="AQ30" s="42"/>
      <c r="AR30" s="43"/>
      <c r="BE30" s="288"/>
    </row>
    <row r="31" spans="1:71" s="3" customFormat="1" ht="14.45" hidden="1" customHeight="1">
      <c r="B31" s="41"/>
      <c r="C31" s="42"/>
      <c r="D31" s="42"/>
      <c r="E31" s="42"/>
      <c r="F31" s="29" t="s">
        <v>49</v>
      </c>
      <c r="G31" s="42"/>
      <c r="H31" s="42"/>
      <c r="I31" s="42"/>
      <c r="J31" s="42"/>
      <c r="K31" s="42"/>
      <c r="L31" s="300">
        <v>0.21</v>
      </c>
      <c r="M31" s="299"/>
      <c r="N31" s="299"/>
      <c r="O31" s="299"/>
      <c r="P31" s="299"/>
      <c r="Q31" s="42"/>
      <c r="R31" s="42"/>
      <c r="S31" s="42"/>
      <c r="T31" s="42"/>
      <c r="U31" s="42"/>
      <c r="V31" s="42"/>
      <c r="W31" s="298">
        <f>ROUND(BB94, 2)</f>
        <v>0</v>
      </c>
      <c r="X31" s="299"/>
      <c r="Y31" s="299"/>
      <c r="Z31" s="299"/>
      <c r="AA31" s="299"/>
      <c r="AB31" s="299"/>
      <c r="AC31" s="299"/>
      <c r="AD31" s="299"/>
      <c r="AE31" s="299"/>
      <c r="AF31" s="42"/>
      <c r="AG31" s="42"/>
      <c r="AH31" s="42"/>
      <c r="AI31" s="42"/>
      <c r="AJ31" s="42"/>
      <c r="AK31" s="298">
        <v>0</v>
      </c>
      <c r="AL31" s="299"/>
      <c r="AM31" s="299"/>
      <c r="AN31" s="299"/>
      <c r="AO31" s="299"/>
      <c r="AP31" s="42"/>
      <c r="AQ31" s="42"/>
      <c r="AR31" s="43"/>
      <c r="BE31" s="288"/>
    </row>
    <row r="32" spans="1:71" s="3" customFormat="1" ht="14.45" hidden="1" customHeight="1">
      <c r="B32" s="41"/>
      <c r="C32" s="42"/>
      <c r="D32" s="42"/>
      <c r="E32" s="42"/>
      <c r="F32" s="29" t="s">
        <v>50</v>
      </c>
      <c r="G32" s="42"/>
      <c r="H32" s="42"/>
      <c r="I32" s="42"/>
      <c r="J32" s="42"/>
      <c r="K32" s="42"/>
      <c r="L32" s="300">
        <v>0.15</v>
      </c>
      <c r="M32" s="299"/>
      <c r="N32" s="299"/>
      <c r="O32" s="299"/>
      <c r="P32" s="299"/>
      <c r="Q32" s="42"/>
      <c r="R32" s="42"/>
      <c r="S32" s="42"/>
      <c r="T32" s="42"/>
      <c r="U32" s="42"/>
      <c r="V32" s="42"/>
      <c r="W32" s="298">
        <f>ROUND(BC94, 2)</f>
        <v>0</v>
      </c>
      <c r="X32" s="299"/>
      <c r="Y32" s="299"/>
      <c r="Z32" s="299"/>
      <c r="AA32" s="299"/>
      <c r="AB32" s="299"/>
      <c r="AC32" s="299"/>
      <c r="AD32" s="299"/>
      <c r="AE32" s="299"/>
      <c r="AF32" s="42"/>
      <c r="AG32" s="42"/>
      <c r="AH32" s="42"/>
      <c r="AI32" s="42"/>
      <c r="AJ32" s="42"/>
      <c r="AK32" s="298">
        <v>0</v>
      </c>
      <c r="AL32" s="299"/>
      <c r="AM32" s="299"/>
      <c r="AN32" s="299"/>
      <c r="AO32" s="299"/>
      <c r="AP32" s="42"/>
      <c r="AQ32" s="42"/>
      <c r="AR32" s="43"/>
      <c r="BE32" s="288"/>
    </row>
    <row r="33" spans="1:57" s="3" customFormat="1" ht="14.45" hidden="1" customHeight="1">
      <c r="B33" s="41"/>
      <c r="C33" s="42"/>
      <c r="D33" s="42"/>
      <c r="E33" s="42"/>
      <c r="F33" s="29" t="s">
        <v>51</v>
      </c>
      <c r="G33" s="42"/>
      <c r="H33" s="42"/>
      <c r="I33" s="42"/>
      <c r="J33" s="42"/>
      <c r="K33" s="42"/>
      <c r="L33" s="300">
        <v>0</v>
      </c>
      <c r="M33" s="299"/>
      <c r="N33" s="299"/>
      <c r="O33" s="299"/>
      <c r="P33" s="299"/>
      <c r="Q33" s="42"/>
      <c r="R33" s="42"/>
      <c r="S33" s="42"/>
      <c r="T33" s="42"/>
      <c r="U33" s="42"/>
      <c r="V33" s="42"/>
      <c r="W33" s="298">
        <f>ROUND(BD94, 2)</f>
        <v>0</v>
      </c>
      <c r="X33" s="299"/>
      <c r="Y33" s="299"/>
      <c r="Z33" s="299"/>
      <c r="AA33" s="299"/>
      <c r="AB33" s="299"/>
      <c r="AC33" s="299"/>
      <c r="AD33" s="299"/>
      <c r="AE33" s="299"/>
      <c r="AF33" s="42"/>
      <c r="AG33" s="42"/>
      <c r="AH33" s="42"/>
      <c r="AI33" s="42"/>
      <c r="AJ33" s="42"/>
      <c r="AK33" s="298">
        <v>0</v>
      </c>
      <c r="AL33" s="299"/>
      <c r="AM33" s="299"/>
      <c r="AN33" s="299"/>
      <c r="AO33" s="299"/>
      <c r="AP33" s="42"/>
      <c r="AQ33" s="42"/>
      <c r="AR33" s="43"/>
      <c r="BE33" s="288"/>
    </row>
    <row r="34" spans="1:57" s="2" customFormat="1" ht="6.95" customHeight="1">
      <c r="A34" s="35"/>
      <c r="B34" s="36"/>
      <c r="C34" s="37"/>
      <c r="D34" s="37"/>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c r="AM34" s="37"/>
      <c r="AN34" s="37"/>
      <c r="AO34" s="37"/>
      <c r="AP34" s="37"/>
      <c r="AQ34" s="37"/>
      <c r="AR34" s="40"/>
      <c r="BE34" s="287"/>
    </row>
    <row r="35" spans="1:57" s="2" customFormat="1" ht="25.9" customHeight="1">
      <c r="A35" s="35"/>
      <c r="B35" s="36"/>
      <c r="C35" s="44"/>
      <c r="D35" s="45" t="s">
        <v>52</v>
      </c>
      <c r="E35" s="46"/>
      <c r="F35" s="46"/>
      <c r="G35" s="46"/>
      <c r="H35" s="46"/>
      <c r="I35" s="46"/>
      <c r="J35" s="46"/>
      <c r="K35" s="46"/>
      <c r="L35" s="46"/>
      <c r="M35" s="46"/>
      <c r="N35" s="46"/>
      <c r="O35" s="46"/>
      <c r="P35" s="46"/>
      <c r="Q35" s="46"/>
      <c r="R35" s="46"/>
      <c r="S35" s="46"/>
      <c r="T35" s="47" t="s">
        <v>53</v>
      </c>
      <c r="U35" s="46"/>
      <c r="V35" s="46"/>
      <c r="W35" s="46"/>
      <c r="X35" s="304" t="s">
        <v>54</v>
      </c>
      <c r="Y35" s="302"/>
      <c r="Z35" s="302"/>
      <c r="AA35" s="302"/>
      <c r="AB35" s="302"/>
      <c r="AC35" s="46"/>
      <c r="AD35" s="46"/>
      <c r="AE35" s="46"/>
      <c r="AF35" s="46"/>
      <c r="AG35" s="46"/>
      <c r="AH35" s="46"/>
      <c r="AI35" s="46"/>
      <c r="AJ35" s="46"/>
      <c r="AK35" s="301">
        <f>SUM(AK26:AK33)</f>
        <v>0</v>
      </c>
      <c r="AL35" s="302"/>
      <c r="AM35" s="302"/>
      <c r="AN35" s="302"/>
      <c r="AO35" s="303"/>
      <c r="AP35" s="44"/>
      <c r="AQ35" s="44"/>
      <c r="AR35" s="40"/>
      <c r="BE35" s="35"/>
    </row>
    <row r="36" spans="1:57" s="2" customFormat="1" ht="6.95" customHeight="1">
      <c r="A36" s="35"/>
      <c r="B36" s="36"/>
      <c r="C36" s="37"/>
      <c r="D36" s="37"/>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c r="AM36" s="37"/>
      <c r="AN36" s="37"/>
      <c r="AO36" s="37"/>
      <c r="AP36" s="37"/>
      <c r="AQ36" s="37"/>
      <c r="AR36" s="40"/>
      <c r="BE36" s="35"/>
    </row>
    <row r="37" spans="1:57" s="2" customFormat="1" ht="14.45" customHeight="1">
      <c r="A37" s="35"/>
      <c r="B37" s="36"/>
      <c r="C37" s="37"/>
      <c r="D37" s="37"/>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c r="AM37" s="37"/>
      <c r="AN37" s="37"/>
      <c r="AO37" s="37"/>
      <c r="AP37" s="37"/>
      <c r="AQ37" s="37"/>
      <c r="AR37" s="40"/>
      <c r="BE37" s="35"/>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8"/>
      <c r="C49" s="49"/>
      <c r="D49" s="50" t="s">
        <v>55</v>
      </c>
      <c r="E49" s="51"/>
      <c r="F49" s="51"/>
      <c r="G49" s="51"/>
      <c r="H49" s="51"/>
      <c r="I49" s="51"/>
      <c r="J49" s="51"/>
      <c r="K49" s="51"/>
      <c r="L49" s="51"/>
      <c r="M49" s="51"/>
      <c r="N49" s="51"/>
      <c r="O49" s="51"/>
      <c r="P49" s="51"/>
      <c r="Q49" s="51"/>
      <c r="R49" s="51"/>
      <c r="S49" s="51"/>
      <c r="T49" s="51"/>
      <c r="U49" s="51"/>
      <c r="V49" s="51"/>
      <c r="W49" s="51"/>
      <c r="X49" s="51"/>
      <c r="Y49" s="51"/>
      <c r="Z49" s="51"/>
      <c r="AA49" s="51"/>
      <c r="AB49" s="51"/>
      <c r="AC49" s="51"/>
      <c r="AD49" s="51"/>
      <c r="AE49" s="51"/>
      <c r="AF49" s="51"/>
      <c r="AG49" s="51"/>
      <c r="AH49" s="50" t="s">
        <v>56</v>
      </c>
      <c r="AI49" s="51"/>
      <c r="AJ49" s="51"/>
      <c r="AK49" s="51"/>
      <c r="AL49" s="51"/>
      <c r="AM49" s="51"/>
      <c r="AN49" s="51"/>
      <c r="AO49" s="51"/>
      <c r="AP49" s="49"/>
      <c r="AQ49" s="49"/>
      <c r="AR49" s="52"/>
    </row>
    <row r="50" spans="1:57"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2.75">
      <c r="A60" s="35"/>
      <c r="B60" s="36"/>
      <c r="C60" s="37"/>
      <c r="D60" s="53" t="s">
        <v>57</v>
      </c>
      <c r="E60" s="39"/>
      <c r="F60" s="39"/>
      <c r="G60" s="39"/>
      <c r="H60" s="39"/>
      <c r="I60" s="39"/>
      <c r="J60" s="39"/>
      <c r="K60" s="39"/>
      <c r="L60" s="39"/>
      <c r="M60" s="39"/>
      <c r="N60" s="39"/>
      <c r="O60" s="39"/>
      <c r="P60" s="39"/>
      <c r="Q60" s="39"/>
      <c r="R60" s="39"/>
      <c r="S60" s="39"/>
      <c r="T60" s="39"/>
      <c r="U60" s="39"/>
      <c r="V60" s="53" t="s">
        <v>58</v>
      </c>
      <c r="W60" s="39"/>
      <c r="X60" s="39"/>
      <c r="Y60" s="39"/>
      <c r="Z60" s="39"/>
      <c r="AA60" s="39"/>
      <c r="AB60" s="39"/>
      <c r="AC60" s="39"/>
      <c r="AD60" s="39"/>
      <c r="AE60" s="39"/>
      <c r="AF60" s="39"/>
      <c r="AG60" s="39"/>
      <c r="AH60" s="53" t="s">
        <v>57</v>
      </c>
      <c r="AI60" s="39"/>
      <c r="AJ60" s="39"/>
      <c r="AK60" s="39"/>
      <c r="AL60" s="39"/>
      <c r="AM60" s="53" t="s">
        <v>58</v>
      </c>
      <c r="AN60" s="39"/>
      <c r="AO60" s="39"/>
      <c r="AP60" s="37"/>
      <c r="AQ60" s="37"/>
      <c r="AR60" s="40"/>
      <c r="BE60" s="35"/>
    </row>
    <row r="61" spans="1:57"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2.75">
      <c r="A64" s="35"/>
      <c r="B64" s="36"/>
      <c r="C64" s="37"/>
      <c r="D64" s="50" t="s">
        <v>59</v>
      </c>
      <c r="E64" s="54"/>
      <c r="F64" s="54"/>
      <c r="G64" s="54"/>
      <c r="H64" s="54"/>
      <c r="I64" s="54"/>
      <c r="J64" s="54"/>
      <c r="K64" s="54"/>
      <c r="L64" s="54"/>
      <c r="M64" s="54"/>
      <c r="N64" s="54"/>
      <c r="O64" s="54"/>
      <c r="P64" s="54"/>
      <c r="Q64" s="54"/>
      <c r="R64" s="54"/>
      <c r="S64" s="54"/>
      <c r="T64" s="54"/>
      <c r="U64" s="54"/>
      <c r="V64" s="54"/>
      <c r="W64" s="54"/>
      <c r="X64" s="54"/>
      <c r="Y64" s="54"/>
      <c r="Z64" s="54"/>
      <c r="AA64" s="54"/>
      <c r="AB64" s="54"/>
      <c r="AC64" s="54"/>
      <c r="AD64" s="54"/>
      <c r="AE64" s="54"/>
      <c r="AF64" s="54"/>
      <c r="AG64" s="54"/>
      <c r="AH64" s="50" t="s">
        <v>60</v>
      </c>
      <c r="AI64" s="54"/>
      <c r="AJ64" s="54"/>
      <c r="AK64" s="54"/>
      <c r="AL64" s="54"/>
      <c r="AM64" s="54"/>
      <c r="AN64" s="54"/>
      <c r="AO64" s="54"/>
      <c r="AP64" s="37"/>
      <c r="AQ64" s="37"/>
      <c r="AR64" s="40"/>
      <c r="BE64" s="35"/>
    </row>
    <row r="65" spans="1:57"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2.75">
      <c r="A75" s="35"/>
      <c r="B75" s="36"/>
      <c r="C75" s="37"/>
      <c r="D75" s="53" t="s">
        <v>57</v>
      </c>
      <c r="E75" s="39"/>
      <c r="F75" s="39"/>
      <c r="G75" s="39"/>
      <c r="H75" s="39"/>
      <c r="I75" s="39"/>
      <c r="J75" s="39"/>
      <c r="K75" s="39"/>
      <c r="L75" s="39"/>
      <c r="M75" s="39"/>
      <c r="N75" s="39"/>
      <c r="O75" s="39"/>
      <c r="P75" s="39"/>
      <c r="Q75" s="39"/>
      <c r="R75" s="39"/>
      <c r="S75" s="39"/>
      <c r="T75" s="39"/>
      <c r="U75" s="39"/>
      <c r="V75" s="53" t="s">
        <v>58</v>
      </c>
      <c r="W75" s="39"/>
      <c r="X75" s="39"/>
      <c r="Y75" s="39"/>
      <c r="Z75" s="39"/>
      <c r="AA75" s="39"/>
      <c r="AB75" s="39"/>
      <c r="AC75" s="39"/>
      <c r="AD75" s="39"/>
      <c r="AE75" s="39"/>
      <c r="AF75" s="39"/>
      <c r="AG75" s="39"/>
      <c r="AH75" s="53" t="s">
        <v>57</v>
      </c>
      <c r="AI75" s="39"/>
      <c r="AJ75" s="39"/>
      <c r="AK75" s="39"/>
      <c r="AL75" s="39"/>
      <c r="AM75" s="53" t="s">
        <v>58</v>
      </c>
      <c r="AN75" s="39"/>
      <c r="AO75" s="39"/>
      <c r="AP75" s="37"/>
      <c r="AQ75" s="37"/>
      <c r="AR75" s="40"/>
      <c r="BE75" s="35"/>
    </row>
    <row r="76" spans="1:57" s="2" customFormat="1" ht="11.25">
      <c r="A76" s="35"/>
      <c r="B76" s="36"/>
      <c r="C76" s="37"/>
      <c r="D76" s="37"/>
      <c r="E76" s="37"/>
      <c r="F76" s="37"/>
      <c r="G76" s="37"/>
      <c r="H76" s="37"/>
      <c r="I76" s="37"/>
      <c r="J76" s="37"/>
      <c r="K76" s="37"/>
      <c r="L76" s="37"/>
      <c r="M76" s="37"/>
      <c r="N76" s="37"/>
      <c r="O76" s="37"/>
      <c r="P76" s="37"/>
      <c r="Q76" s="37"/>
      <c r="R76" s="37"/>
      <c r="S76" s="37"/>
      <c r="T76" s="37"/>
      <c r="U76" s="37"/>
      <c r="V76" s="37"/>
      <c r="W76" s="37"/>
      <c r="X76" s="37"/>
      <c r="Y76" s="37"/>
      <c r="Z76" s="37"/>
      <c r="AA76" s="37"/>
      <c r="AB76" s="37"/>
      <c r="AC76" s="37"/>
      <c r="AD76" s="37"/>
      <c r="AE76" s="37"/>
      <c r="AF76" s="37"/>
      <c r="AG76" s="37"/>
      <c r="AH76" s="37"/>
      <c r="AI76" s="37"/>
      <c r="AJ76" s="37"/>
      <c r="AK76" s="37"/>
      <c r="AL76" s="37"/>
      <c r="AM76" s="37"/>
      <c r="AN76" s="37"/>
      <c r="AO76" s="37"/>
      <c r="AP76" s="37"/>
      <c r="AQ76" s="37"/>
      <c r="AR76" s="40"/>
      <c r="BE76" s="35"/>
    </row>
    <row r="77" spans="1:57" s="2" customFormat="1" ht="6.95" customHeight="1">
      <c r="A77" s="35"/>
      <c r="B77" s="55"/>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40"/>
      <c r="BE77" s="35"/>
    </row>
    <row r="81" spans="1:91" s="2" customFormat="1" ht="6.95" customHeight="1">
      <c r="A81" s="35"/>
      <c r="B81" s="57"/>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40"/>
      <c r="BE81" s="35"/>
    </row>
    <row r="82" spans="1:91" s="2" customFormat="1" ht="24.95" customHeight="1">
      <c r="A82" s="35"/>
      <c r="B82" s="36"/>
      <c r="C82" s="23" t="s">
        <v>61</v>
      </c>
      <c r="D82" s="37"/>
      <c r="E82" s="37"/>
      <c r="F82" s="37"/>
      <c r="G82" s="37"/>
      <c r="H82" s="37"/>
      <c r="I82" s="37"/>
      <c r="J82" s="37"/>
      <c r="K82" s="37"/>
      <c r="L82" s="37"/>
      <c r="M82" s="37"/>
      <c r="N82" s="37"/>
      <c r="O82" s="37"/>
      <c r="P82" s="37"/>
      <c r="Q82" s="37"/>
      <c r="R82" s="37"/>
      <c r="S82" s="37"/>
      <c r="T82" s="37"/>
      <c r="U82" s="37"/>
      <c r="V82" s="37"/>
      <c r="W82" s="37"/>
      <c r="X82" s="37"/>
      <c r="Y82" s="37"/>
      <c r="Z82" s="37"/>
      <c r="AA82" s="37"/>
      <c r="AB82" s="37"/>
      <c r="AC82" s="37"/>
      <c r="AD82" s="37"/>
      <c r="AE82" s="37"/>
      <c r="AF82" s="37"/>
      <c r="AG82" s="37"/>
      <c r="AH82" s="37"/>
      <c r="AI82" s="37"/>
      <c r="AJ82" s="37"/>
      <c r="AK82" s="37"/>
      <c r="AL82" s="37"/>
      <c r="AM82" s="37"/>
      <c r="AN82" s="37"/>
      <c r="AO82" s="37"/>
      <c r="AP82" s="37"/>
      <c r="AQ82" s="37"/>
      <c r="AR82" s="40"/>
      <c r="BE82" s="35"/>
    </row>
    <row r="83" spans="1:91" s="2" customFormat="1" ht="6.95" customHeight="1">
      <c r="A83" s="35"/>
      <c r="B83" s="36"/>
      <c r="C83" s="37"/>
      <c r="D83" s="37"/>
      <c r="E83" s="37"/>
      <c r="F83" s="37"/>
      <c r="G83" s="37"/>
      <c r="H83" s="37"/>
      <c r="I83" s="37"/>
      <c r="J83" s="37"/>
      <c r="K83" s="37"/>
      <c r="L83" s="37"/>
      <c r="M83" s="37"/>
      <c r="N83" s="37"/>
      <c r="O83" s="37"/>
      <c r="P83" s="37"/>
      <c r="Q83" s="37"/>
      <c r="R83" s="37"/>
      <c r="S83" s="37"/>
      <c r="T83" s="37"/>
      <c r="U83" s="37"/>
      <c r="V83" s="37"/>
      <c r="W83" s="37"/>
      <c r="X83" s="37"/>
      <c r="Y83" s="37"/>
      <c r="Z83" s="37"/>
      <c r="AA83" s="37"/>
      <c r="AB83" s="37"/>
      <c r="AC83" s="37"/>
      <c r="AD83" s="37"/>
      <c r="AE83" s="37"/>
      <c r="AF83" s="37"/>
      <c r="AG83" s="37"/>
      <c r="AH83" s="37"/>
      <c r="AI83" s="37"/>
      <c r="AJ83" s="37"/>
      <c r="AK83" s="37"/>
      <c r="AL83" s="37"/>
      <c r="AM83" s="37"/>
      <c r="AN83" s="37"/>
      <c r="AO83" s="37"/>
      <c r="AP83" s="37"/>
      <c r="AQ83" s="37"/>
      <c r="AR83" s="40"/>
      <c r="BE83" s="35"/>
    </row>
    <row r="84" spans="1:91" s="4" customFormat="1" ht="12" customHeight="1">
      <c r="B84" s="59"/>
      <c r="C84" s="29" t="s">
        <v>13</v>
      </c>
      <c r="D84" s="60"/>
      <c r="E84" s="60"/>
      <c r="F84" s="60"/>
      <c r="G84" s="60"/>
      <c r="H84" s="60"/>
      <c r="I84" s="60"/>
      <c r="J84" s="60"/>
      <c r="K84" s="60"/>
      <c r="L84" s="60" t="str">
        <f>K5</f>
        <v>N22-065_exp32_ST</v>
      </c>
      <c r="M84" s="60"/>
      <c r="N84" s="60"/>
      <c r="O84" s="60"/>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1"/>
    </row>
    <row r="85" spans="1:91" s="5" customFormat="1" ht="36.950000000000003" customHeight="1">
      <c r="B85" s="62"/>
      <c r="C85" s="63" t="s">
        <v>16</v>
      </c>
      <c r="D85" s="64"/>
      <c r="E85" s="64"/>
      <c r="F85" s="64"/>
      <c r="G85" s="64"/>
      <c r="H85" s="64"/>
      <c r="I85" s="64"/>
      <c r="J85" s="64"/>
      <c r="K85" s="64"/>
      <c r="L85" s="261" t="str">
        <f>K6</f>
        <v>REKONSTRUKCE RODINNÉHO POKOJE</v>
      </c>
      <c r="M85" s="262"/>
      <c r="N85" s="262"/>
      <c r="O85" s="262"/>
      <c r="P85" s="262"/>
      <c r="Q85" s="262"/>
      <c r="R85" s="262"/>
      <c r="S85" s="262"/>
      <c r="T85" s="262"/>
      <c r="U85" s="262"/>
      <c r="V85" s="262"/>
      <c r="W85" s="262"/>
      <c r="X85" s="262"/>
      <c r="Y85" s="262"/>
      <c r="Z85" s="262"/>
      <c r="AA85" s="262"/>
      <c r="AB85" s="262"/>
      <c r="AC85" s="262"/>
      <c r="AD85" s="262"/>
      <c r="AE85" s="262"/>
      <c r="AF85" s="262"/>
      <c r="AG85" s="262"/>
      <c r="AH85" s="262"/>
      <c r="AI85" s="262"/>
      <c r="AJ85" s="262"/>
      <c r="AK85" s="64"/>
      <c r="AL85" s="64"/>
      <c r="AM85" s="64"/>
      <c r="AN85" s="64"/>
      <c r="AO85" s="64"/>
      <c r="AP85" s="64"/>
      <c r="AQ85" s="64"/>
      <c r="AR85" s="65"/>
    </row>
    <row r="86" spans="1:91" s="2" customFormat="1" ht="6.95" customHeight="1">
      <c r="A86" s="35"/>
      <c r="B86" s="36"/>
      <c r="C86" s="37"/>
      <c r="D86" s="37"/>
      <c r="E86" s="37"/>
      <c r="F86" s="37"/>
      <c r="G86" s="37"/>
      <c r="H86" s="37"/>
      <c r="I86" s="37"/>
      <c r="J86" s="37"/>
      <c r="K86" s="37"/>
      <c r="L86" s="37"/>
      <c r="M86" s="37"/>
      <c r="N86" s="37"/>
      <c r="O86" s="37"/>
      <c r="P86" s="37"/>
      <c r="Q86" s="37"/>
      <c r="R86" s="37"/>
      <c r="S86" s="37"/>
      <c r="T86" s="37"/>
      <c r="U86" s="37"/>
      <c r="V86" s="37"/>
      <c r="W86" s="37"/>
      <c r="X86" s="37"/>
      <c r="Y86" s="37"/>
      <c r="Z86" s="37"/>
      <c r="AA86" s="37"/>
      <c r="AB86" s="37"/>
      <c r="AC86" s="37"/>
      <c r="AD86" s="37"/>
      <c r="AE86" s="37"/>
      <c r="AF86" s="37"/>
      <c r="AG86" s="37"/>
      <c r="AH86" s="37"/>
      <c r="AI86" s="37"/>
      <c r="AJ86" s="37"/>
      <c r="AK86" s="37"/>
      <c r="AL86" s="37"/>
      <c r="AM86" s="37"/>
      <c r="AN86" s="37"/>
      <c r="AO86" s="37"/>
      <c r="AP86" s="37"/>
      <c r="AQ86" s="37"/>
      <c r="AR86" s="40"/>
      <c r="BE86" s="35"/>
    </row>
    <row r="87" spans="1:91" s="2" customFormat="1" ht="12" customHeight="1">
      <c r="A87" s="35"/>
      <c r="B87" s="36"/>
      <c r="C87" s="29" t="s">
        <v>22</v>
      </c>
      <c r="D87" s="37"/>
      <c r="E87" s="37"/>
      <c r="F87" s="37"/>
      <c r="G87" s="37"/>
      <c r="H87" s="37"/>
      <c r="I87" s="37"/>
      <c r="J87" s="37"/>
      <c r="K87" s="37"/>
      <c r="L87" s="66" t="str">
        <f>IF(K8="","",K8)</f>
        <v xml:space="preserve"> </v>
      </c>
      <c r="M87" s="37"/>
      <c r="N87" s="37"/>
      <c r="O87" s="37"/>
      <c r="P87" s="37"/>
      <c r="Q87" s="37"/>
      <c r="R87" s="37"/>
      <c r="S87" s="37"/>
      <c r="T87" s="37"/>
      <c r="U87" s="37"/>
      <c r="V87" s="37"/>
      <c r="W87" s="37"/>
      <c r="X87" s="37"/>
      <c r="Y87" s="37"/>
      <c r="Z87" s="37"/>
      <c r="AA87" s="37"/>
      <c r="AB87" s="37"/>
      <c r="AC87" s="37"/>
      <c r="AD87" s="37"/>
      <c r="AE87" s="37"/>
      <c r="AF87" s="37"/>
      <c r="AG87" s="37"/>
      <c r="AH87" s="37"/>
      <c r="AI87" s="29" t="s">
        <v>24</v>
      </c>
      <c r="AJ87" s="37"/>
      <c r="AK87" s="37"/>
      <c r="AL87" s="37"/>
      <c r="AM87" s="263" t="str">
        <f>IF(AN8= "","",AN8)</f>
        <v>3. 6. 2022</v>
      </c>
      <c r="AN87" s="263"/>
      <c r="AO87" s="37"/>
      <c r="AP87" s="37"/>
      <c r="AQ87" s="37"/>
      <c r="AR87" s="40"/>
      <c r="BE87" s="35"/>
    </row>
    <row r="88" spans="1:91" s="2" customFormat="1" ht="6.95" customHeight="1">
      <c r="A88" s="35"/>
      <c r="B88" s="36"/>
      <c r="C88" s="37"/>
      <c r="D88" s="37"/>
      <c r="E88" s="37"/>
      <c r="F88" s="37"/>
      <c r="G88" s="37"/>
      <c r="H88" s="37"/>
      <c r="I88" s="37"/>
      <c r="J88" s="37"/>
      <c r="K88" s="37"/>
      <c r="L88" s="37"/>
      <c r="M88" s="37"/>
      <c r="N88" s="37"/>
      <c r="O88" s="37"/>
      <c r="P88" s="37"/>
      <c r="Q88" s="37"/>
      <c r="R88" s="37"/>
      <c r="S88" s="37"/>
      <c r="T88" s="37"/>
      <c r="U88" s="37"/>
      <c r="V88" s="37"/>
      <c r="W88" s="37"/>
      <c r="X88" s="37"/>
      <c r="Y88" s="37"/>
      <c r="Z88" s="37"/>
      <c r="AA88" s="37"/>
      <c r="AB88" s="37"/>
      <c r="AC88" s="37"/>
      <c r="AD88" s="37"/>
      <c r="AE88" s="37"/>
      <c r="AF88" s="37"/>
      <c r="AG88" s="37"/>
      <c r="AH88" s="37"/>
      <c r="AI88" s="37"/>
      <c r="AJ88" s="37"/>
      <c r="AK88" s="37"/>
      <c r="AL88" s="37"/>
      <c r="AM88" s="37"/>
      <c r="AN88" s="37"/>
      <c r="AO88" s="37"/>
      <c r="AP88" s="37"/>
      <c r="AQ88" s="37"/>
      <c r="AR88" s="40"/>
      <c r="BE88" s="35"/>
    </row>
    <row r="89" spans="1:91" s="2" customFormat="1" ht="15.2" customHeight="1">
      <c r="A89" s="35"/>
      <c r="B89" s="36"/>
      <c r="C89" s="29" t="s">
        <v>30</v>
      </c>
      <c r="D89" s="37"/>
      <c r="E89" s="37"/>
      <c r="F89" s="37"/>
      <c r="G89" s="37"/>
      <c r="H89" s="37"/>
      <c r="I89" s="37"/>
      <c r="J89" s="37"/>
      <c r="K89" s="37"/>
      <c r="L89" s="60" t="str">
        <f>IF(E11= "","",E11)</f>
        <v>Nemocnice Třinec, p.o.</v>
      </c>
      <c r="M89" s="37"/>
      <c r="N89" s="37"/>
      <c r="O89" s="37"/>
      <c r="P89" s="37"/>
      <c r="Q89" s="37"/>
      <c r="R89" s="37"/>
      <c r="S89" s="37"/>
      <c r="T89" s="37"/>
      <c r="U89" s="37"/>
      <c r="V89" s="37"/>
      <c r="W89" s="37"/>
      <c r="X89" s="37"/>
      <c r="Y89" s="37"/>
      <c r="Z89" s="37"/>
      <c r="AA89" s="37"/>
      <c r="AB89" s="37"/>
      <c r="AC89" s="37"/>
      <c r="AD89" s="37"/>
      <c r="AE89" s="37"/>
      <c r="AF89" s="37"/>
      <c r="AG89" s="37"/>
      <c r="AH89" s="37"/>
      <c r="AI89" s="29" t="s">
        <v>36</v>
      </c>
      <c r="AJ89" s="37"/>
      <c r="AK89" s="37"/>
      <c r="AL89" s="37"/>
      <c r="AM89" s="264" t="str">
        <f>IF(E17="","",E17)</f>
        <v>KANIA a.s.</v>
      </c>
      <c r="AN89" s="265"/>
      <c r="AO89" s="265"/>
      <c r="AP89" s="265"/>
      <c r="AQ89" s="37"/>
      <c r="AR89" s="40"/>
      <c r="AS89" s="266" t="s">
        <v>62</v>
      </c>
      <c r="AT89" s="267"/>
      <c r="AU89" s="68"/>
      <c r="AV89" s="68"/>
      <c r="AW89" s="68"/>
      <c r="AX89" s="68"/>
      <c r="AY89" s="68"/>
      <c r="AZ89" s="68"/>
      <c r="BA89" s="68"/>
      <c r="BB89" s="68"/>
      <c r="BC89" s="68"/>
      <c r="BD89" s="69"/>
      <c r="BE89" s="35"/>
    </row>
    <row r="90" spans="1:91" s="2" customFormat="1" ht="15.2" customHeight="1">
      <c r="A90" s="35"/>
      <c r="B90" s="36"/>
      <c r="C90" s="29" t="s">
        <v>34</v>
      </c>
      <c r="D90" s="37"/>
      <c r="E90" s="37"/>
      <c r="F90" s="37"/>
      <c r="G90" s="37"/>
      <c r="H90" s="37"/>
      <c r="I90" s="37"/>
      <c r="J90" s="37"/>
      <c r="K90" s="37"/>
      <c r="L90" s="60" t="str">
        <f>IF(E14= "Vyplň údaj","",E14)</f>
        <v/>
      </c>
      <c r="M90" s="37"/>
      <c r="N90" s="37"/>
      <c r="O90" s="37"/>
      <c r="P90" s="37"/>
      <c r="Q90" s="37"/>
      <c r="R90" s="37"/>
      <c r="S90" s="37"/>
      <c r="T90" s="37"/>
      <c r="U90" s="37"/>
      <c r="V90" s="37"/>
      <c r="W90" s="37"/>
      <c r="X90" s="37"/>
      <c r="Y90" s="37"/>
      <c r="Z90" s="37"/>
      <c r="AA90" s="37"/>
      <c r="AB90" s="37"/>
      <c r="AC90" s="37"/>
      <c r="AD90" s="37"/>
      <c r="AE90" s="37"/>
      <c r="AF90" s="37"/>
      <c r="AG90" s="37"/>
      <c r="AH90" s="37"/>
      <c r="AI90" s="29" t="s">
        <v>39</v>
      </c>
      <c r="AJ90" s="37"/>
      <c r="AK90" s="37"/>
      <c r="AL90" s="37"/>
      <c r="AM90" s="264" t="str">
        <f>IF(E20="","",E20)</f>
        <v xml:space="preserve"> </v>
      </c>
      <c r="AN90" s="265"/>
      <c r="AO90" s="265"/>
      <c r="AP90" s="265"/>
      <c r="AQ90" s="37"/>
      <c r="AR90" s="40"/>
      <c r="AS90" s="268"/>
      <c r="AT90" s="269"/>
      <c r="AU90" s="70"/>
      <c r="AV90" s="70"/>
      <c r="AW90" s="70"/>
      <c r="AX90" s="70"/>
      <c r="AY90" s="70"/>
      <c r="AZ90" s="70"/>
      <c r="BA90" s="70"/>
      <c r="BB90" s="70"/>
      <c r="BC90" s="70"/>
      <c r="BD90" s="71"/>
      <c r="BE90" s="35"/>
    </row>
    <row r="91" spans="1:91" s="2" customFormat="1" ht="10.9" customHeight="1">
      <c r="A91" s="35"/>
      <c r="B91" s="36"/>
      <c r="C91" s="37"/>
      <c r="D91" s="37"/>
      <c r="E91" s="37"/>
      <c r="F91" s="37"/>
      <c r="G91" s="37"/>
      <c r="H91" s="37"/>
      <c r="I91" s="37"/>
      <c r="J91" s="37"/>
      <c r="K91" s="37"/>
      <c r="L91" s="37"/>
      <c r="M91" s="37"/>
      <c r="N91" s="37"/>
      <c r="O91" s="37"/>
      <c r="P91" s="37"/>
      <c r="Q91" s="37"/>
      <c r="R91" s="37"/>
      <c r="S91" s="37"/>
      <c r="T91" s="37"/>
      <c r="U91" s="37"/>
      <c r="V91" s="37"/>
      <c r="W91" s="37"/>
      <c r="X91" s="37"/>
      <c r="Y91" s="37"/>
      <c r="Z91" s="37"/>
      <c r="AA91" s="37"/>
      <c r="AB91" s="37"/>
      <c r="AC91" s="37"/>
      <c r="AD91" s="37"/>
      <c r="AE91" s="37"/>
      <c r="AF91" s="37"/>
      <c r="AG91" s="37"/>
      <c r="AH91" s="37"/>
      <c r="AI91" s="37"/>
      <c r="AJ91" s="37"/>
      <c r="AK91" s="37"/>
      <c r="AL91" s="37"/>
      <c r="AM91" s="37"/>
      <c r="AN91" s="37"/>
      <c r="AO91" s="37"/>
      <c r="AP91" s="37"/>
      <c r="AQ91" s="37"/>
      <c r="AR91" s="40"/>
      <c r="AS91" s="270"/>
      <c r="AT91" s="271"/>
      <c r="AU91" s="72"/>
      <c r="AV91" s="72"/>
      <c r="AW91" s="72"/>
      <c r="AX91" s="72"/>
      <c r="AY91" s="72"/>
      <c r="AZ91" s="72"/>
      <c r="BA91" s="72"/>
      <c r="BB91" s="72"/>
      <c r="BC91" s="72"/>
      <c r="BD91" s="73"/>
      <c r="BE91" s="35"/>
    </row>
    <row r="92" spans="1:91" s="2" customFormat="1" ht="29.25" customHeight="1">
      <c r="A92" s="35"/>
      <c r="B92" s="36"/>
      <c r="C92" s="272" t="s">
        <v>63</v>
      </c>
      <c r="D92" s="273"/>
      <c r="E92" s="273"/>
      <c r="F92" s="273"/>
      <c r="G92" s="273"/>
      <c r="H92" s="74"/>
      <c r="I92" s="275" t="s">
        <v>64</v>
      </c>
      <c r="J92" s="273"/>
      <c r="K92" s="273"/>
      <c r="L92" s="273"/>
      <c r="M92" s="273"/>
      <c r="N92" s="273"/>
      <c r="O92" s="273"/>
      <c r="P92" s="273"/>
      <c r="Q92" s="273"/>
      <c r="R92" s="273"/>
      <c r="S92" s="273"/>
      <c r="T92" s="273"/>
      <c r="U92" s="273"/>
      <c r="V92" s="273"/>
      <c r="W92" s="273"/>
      <c r="X92" s="273"/>
      <c r="Y92" s="273"/>
      <c r="Z92" s="273"/>
      <c r="AA92" s="273"/>
      <c r="AB92" s="273"/>
      <c r="AC92" s="273"/>
      <c r="AD92" s="273"/>
      <c r="AE92" s="273"/>
      <c r="AF92" s="273"/>
      <c r="AG92" s="274" t="s">
        <v>65</v>
      </c>
      <c r="AH92" s="273"/>
      <c r="AI92" s="273"/>
      <c r="AJ92" s="273"/>
      <c r="AK92" s="273"/>
      <c r="AL92" s="273"/>
      <c r="AM92" s="273"/>
      <c r="AN92" s="275" t="s">
        <v>66</v>
      </c>
      <c r="AO92" s="273"/>
      <c r="AP92" s="276"/>
      <c r="AQ92" s="75" t="s">
        <v>67</v>
      </c>
      <c r="AR92" s="40"/>
      <c r="AS92" s="76" t="s">
        <v>68</v>
      </c>
      <c r="AT92" s="77" t="s">
        <v>69</v>
      </c>
      <c r="AU92" s="77" t="s">
        <v>70</v>
      </c>
      <c r="AV92" s="77" t="s">
        <v>71</v>
      </c>
      <c r="AW92" s="77" t="s">
        <v>72</v>
      </c>
      <c r="AX92" s="77" t="s">
        <v>73</v>
      </c>
      <c r="AY92" s="77" t="s">
        <v>74</v>
      </c>
      <c r="AZ92" s="77" t="s">
        <v>75</v>
      </c>
      <c r="BA92" s="77" t="s">
        <v>76</v>
      </c>
      <c r="BB92" s="77" t="s">
        <v>77</v>
      </c>
      <c r="BC92" s="77" t="s">
        <v>78</v>
      </c>
      <c r="BD92" s="78" t="s">
        <v>79</v>
      </c>
      <c r="BE92" s="35"/>
    </row>
    <row r="93" spans="1:91" s="2" customFormat="1" ht="10.9" customHeight="1">
      <c r="A93" s="35"/>
      <c r="B93" s="36"/>
      <c r="C93" s="37"/>
      <c r="D93" s="37"/>
      <c r="E93" s="37"/>
      <c r="F93" s="37"/>
      <c r="G93" s="37"/>
      <c r="H93" s="37"/>
      <c r="I93" s="37"/>
      <c r="J93" s="37"/>
      <c r="K93" s="37"/>
      <c r="L93" s="37"/>
      <c r="M93" s="37"/>
      <c r="N93" s="37"/>
      <c r="O93" s="37"/>
      <c r="P93" s="37"/>
      <c r="Q93" s="37"/>
      <c r="R93" s="37"/>
      <c r="S93" s="37"/>
      <c r="T93" s="37"/>
      <c r="U93" s="37"/>
      <c r="V93" s="37"/>
      <c r="W93" s="37"/>
      <c r="X93" s="37"/>
      <c r="Y93" s="37"/>
      <c r="Z93" s="37"/>
      <c r="AA93" s="37"/>
      <c r="AB93" s="37"/>
      <c r="AC93" s="37"/>
      <c r="AD93" s="37"/>
      <c r="AE93" s="37"/>
      <c r="AF93" s="37"/>
      <c r="AG93" s="37"/>
      <c r="AH93" s="37"/>
      <c r="AI93" s="37"/>
      <c r="AJ93" s="37"/>
      <c r="AK93" s="37"/>
      <c r="AL93" s="37"/>
      <c r="AM93" s="37"/>
      <c r="AN93" s="37"/>
      <c r="AO93" s="37"/>
      <c r="AP93" s="37"/>
      <c r="AQ93" s="37"/>
      <c r="AR93" s="40"/>
      <c r="AS93" s="79"/>
      <c r="AT93" s="80"/>
      <c r="AU93" s="80"/>
      <c r="AV93" s="80"/>
      <c r="AW93" s="80"/>
      <c r="AX93" s="80"/>
      <c r="AY93" s="80"/>
      <c r="AZ93" s="80"/>
      <c r="BA93" s="80"/>
      <c r="BB93" s="80"/>
      <c r="BC93" s="80"/>
      <c r="BD93" s="81"/>
      <c r="BE93" s="35"/>
    </row>
    <row r="94" spans="1:91" s="6" customFormat="1" ht="32.450000000000003" customHeight="1">
      <c r="B94" s="82"/>
      <c r="C94" s="83" t="s">
        <v>80</v>
      </c>
      <c r="D94" s="84"/>
      <c r="E94" s="84"/>
      <c r="F94" s="84"/>
      <c r="G94" s="84"/>
      <c r="H94" s="84"/>
      <c r="I94" s="84"/>
      <c r="J94" s="84"/>
      <c r="K94" s="84"/>
      <c r="L94" s="84"/>
      <c r="M94" s="84"/>
      <c r="N94" s="84"/>
      <c r="O94" s="84"/>
      <c r="P94" s="84"/>
      <c r="Q94" s="84"/>
      <c r="R94" s="84"/>
      <c r="S94" s="84"/>
      <c r="T94" s="84"/>
      <c r="U94" s="84"/>
      <c r="V94" s="84"/>
      <c r="W94" s="84"/>
      <c r="X94" s="84"/>
      <c r="Y94" s="84"/>
      <c r="Z94" s="84"/>
      <c r="AA94" s="84"/>
      <c r="AB94" s="84"/>
      <c r="AC94" s="84"/>
      <c r="AD94" s="84"/>
      <c r="AE94" s="84"/>
      <c r="AF94" s="84"/>
      <c r="AG94" s="284">
        <f>ROUND(AG95+AG96+AG102+AG103,2)</f>
        <v>0</v>
      </c>
      <c r="AH94" s="284"/>
      <c r="AI94" s="284"/>
      <c r="AJ94" s="284"/>
      <c r="AK94" s="284"/>
      <c r="AL94" s="284"/>
      <c r="AM94" s="284"/>
      <c r="AN94" s="285">
        <f t="shared" ref="AN94:AN103" si="0">SUM(AG94,AT94)</f>
        <v>0</v>
      </c>
      <c r="AO94" s="285"/>
      <c r="AP94" s="285"/>
      <c r="AQ94" s="86" t="s">
        <v>1</v>
      </c>
      <c r="AR94" s="87"/>
      <c r="AS94" s="88">
        <f>ROUND(AS95+AS96+AS102+AS103,2)</f>
        <v>0</v>
      </c>
      <c r="AT94" s="89">
        <f t="shared" ref="AT94:AT103" si="1">ROUND(SUM(AV94:AW94),2)</f>
        <v>0</v>
      </c>
      <c r="AU94" s="90">
        <f>ROUND(AU95+AU96+AU102+AU103,5)</f>
        <v>0</v>
      </c>
      <c r="AV94" s="89">
        <f>ROUND(AZ94*L29,2)</f>
        <v>0</v>
      </c>
      <c r="AW94" s="89">
        <f>ROUND(BA94*L30,2)</f>
        <v>0</v>
      </c>
      <c r="AX94" s="89">
        <f>ROUND(BB94*L29,2)</f>
        <v>0</v>
      </c>
      <c r="AY94" s="89">
        <f>ROUND(BC94*L30,2)</f>
        <v>0</v>
      </c>
      <c r="AZ94" s="89">
        <f>ROUND(AZ95+AZ96+AZ102+AZ103,2)</f>
        <v>0</v>
      </c>
      <c r="BA94" s="89">
        <f>ROUND(BA95+BA96+BA102+BA103,2)</f>
        <v>0</v>
      </c>
      <c r="BB94" s="89">
        <f>ROUND(BB95+BB96+BB102+BB103,2)</f>
        <v>0</v>
      </c>
      <c r="BC94" s="89">
        <f>ROUND(BC95+BC96+BC102+BC103,2)</f>
        <v>0</v>
      </c>
      <c r="BD94" s="91">
        <f>ROUND(BD95+BD96+BD102+BD103,2)</f>
        <v>0</v>
      </c>
      <c r="BS94" s="92" t="s">
        <v>81</v>
      </c>
      <c r="BT94" s="92" t="s">
        <v>82</v>
      </c>
      <c r="BU94" s="93" t="s">
        <v>83</v>
      </c>
      <c r="BV94" s="92" t="s">
        <v>84</v>
      </c>
      <c r="BW94" s="92" t="s">
        <v>5</v>
      </c>
      <c r="BX94" s="92" t="s">
        <v>85</v>
      </c>
      <c r="CL94" s="92" t="s">
        <v>19</v>
      </c>
    </row>
    <row r="95" spans="1:91" s="7" customFormat="1" ht="16.5" customHeight="1">
      <c r="A95" s="94" t="s">
        <v>86</v>
      </c>
      <c r="B95" s="95"/>
      <c r="C95" s="96"/>
      <c r="D95" s="279" t="s">
        <v>87</v>
      </c>
      <c r="E95" s="279"/>
      <c r="F95" s="279"/>
      <c r="G95" s="279"/>
      <c r="H95" s="279"/>
      <c r="I95" s="97"/>
      <c r="J95" s="279" t="s">
        <v>88</v>
      </c>
      <c r="K95" s="279"/>
      <c r="L95" s="279"/>
      <c r="M95" s="279"/>
      <c r="N95" s="279"/>
      <c r="O95" s="279"/>
      <c r="P95" s="279"/>
      <c r="Q95" s="279"/>
      <c r="R95" s="279"/>
      <c r="S95" s="279"/>
      <c r="T95" s="279"/>
      <c r="U95" s="279"/>
      <c r="V95" s="279"/>
      <c r="W95" s="279"/>
      <c r="X95" s="279"/>
      <c r="Y95" s="279"/>
      <c r="Z95" s="279"/>
      <c r="AA95" s="279"/>
      <c r="AB95" s="279"/>
      <c r="AC95" s="279"/>
      <c r="AD95" s="279"/>
      <c r="AE95" s="279"/>
      <c r="AF95" s="279"/>
      <c r="AG95" s="277">
        <f>'D.1.1 - Architektonicko-s...'!J30</f>
        <v>0</v>
      </c>
      <c r="AH95" s="278"/>
      <c r="AI95" s="278"/>
      <c r="AJ95" s="278"/>
      <c r="AK95" s="278"/>
      <c r="AL95" s="278"/>
      <c r="AM95" s="278"/>
      <c r="AN95" s="277">
        <f t="shared" si="0"/>
        <v>0</v>
      </c>
      <c r="AO95" s="278"/>
      <c r="AP95" s="278"/>
      <c r="AQ95" s="98" t="s">
        <v>89</v>
      </c>
      <c r="AR95" s="99"/>
      <c r="AS95" s="100">
        <v>0</v>
      </c>
      <c r="AT95" s="101">
        <f t="shared" si="1"/>
        <v>0</v>
      </c>
      <c r="AU95" s="102">
        <f>'D.1.1 - Architektonicko-s...'!P135</f>
        <v>0</v>
      </c>
      <c r="AV95" s="101">
        <f>'D.1.1 - Architektonicko-s...'!J33</f>
        <v>0</v>
      </c>
      <c r="AW95" s="101">
        <f>'D.1.1 - Architektonicko-s...'!J34</f>
        <v>0</v>
      </c>
      <c r="AX95" s="101">
        <f>'D.1.1 - Architektonicko-s...'!J35</f>
        <v>0</v>
      </c>
      <c r="AY95" s="101">
        <f>'D.1.1 - Architektonicko-s...'!J36</f>
        <v>0</v>
      </c>
      <c r="AZ95" s="101">
        <f>'D.1.1 - Architektonicko-s...'!F33</f>
        <v>0</v>
      </c>
      <c r="BA95" s="101">
        <f>'D.1.1 - Architektonicko-s...'!F34</f>
        <v>0</v>
      </c>
      <c r="BB95" s="101">
        <f>'D.1.1 - Architektonicko-s...'!F35</f>
        <v>0</v>
      </c>
      <c r="BC95" s="101">
        <f>'D.1.1 - Architektonicko-s...'!F36</f>
        <v>0</v>
      </c>
      <c r="BD95" s="103">
        <f>'D.1.1 - Architektonicko-s...'!F37</f>
        <v>0</v>
      </c>
      <c r="BT95" s="104" t="s">
        <v>90</v>
      </c>
      <c r="BV95" s="104" t="s">
        <v>84</v>
      </c>
      <c r="BW95" s="104" t="s">
        <v>91</v>
      </c>
      <c r="BX95" s="104" t="s">
        <v>5</v>
      </c>
      <c r="CL95" s="104" t="s">
        <v>19</v>
      </c>
      <c r="CM95" s="104" t="s">
        <v>92</v>
      </c>
    </row>
    <row r="96" spans="1:91" s="7" customFormat="1" ht="16.5" customHeight="1">
      <c r="B96" s="95"/>
      <c r="C96" s="96"/>
      <c r="D96" s="279" t="s">
        <v>93</v>
      </c>
      <c r="E96" s="279"/>
      <c r="F96" s="279"/>
      <c r="G96" s="279"/>
      <c r="H96" s="279"/>
      <c r="I96" s="97"/>
      <c r="J96" s="279" t="s">
        <v>94</v>
      </c>
      <c r="K96" s="279"/>
      <c r="L96" s="279"/>
      <c r="M96" s="279"/>
      <c r="N96" s="279"/>
      <c r="O96" s="279"/>
      <c r="P96" s="279"/>
      <c r="Q96" s="279"/>
      <c r="R96" s="279"/>
      <c r="S96" s="279"/>
      <c r="T96" s="279"/>
      <c r="U96" s="279"/>
      <c r="V96" s="279"/>
      <c r="W96" s="279"/>
      <c r="X96" s="279"/>
      <c r="Y96" s="279"/>
      <c r="Z96" s="279"/>
      <c r="AA96" s="279"/>
      <c r="AB96" s="279"/>
      <c r="AC96" s="279"/>
      <c r="AD96" s="279"/>
      <c r="AE96" s="279"/>
      <c r="AF96" s="279"/>
      <c r="AG96" s="280">
        <f>ROUND(SUM(AG97:AG101),2)</f>
        <v>0</v>
      </c>
      <c r="AH96" s="278"/>
      <c r="AI96" s="278"/>
      <c r="AJ96" s="278"/>
      <c r="AK96" s="278"/>
      <c r="AL96" s="278"/>
      <c r="AM96" s="278"/>
      <c r="AN96" s="277">
        <f t="shared" si="0"/>
        <v>0</v>
      </c>
      <c r="AO96" s="278"/>
      <c r="AP96" s="278"/>
      <c r="AQ96" s="98" t="s">
        <v>89</v>
      </c>
      <c r="AR96" s="99"/>
      <c r="AS96" s="100">
        <f>ROUND(SUM(AS97:AS101),2)</f>
        <v>0</v>
      </c>
      <c r="AT96" s="101">
        <f t="shared" si="1"/>
        <v>0</v>
      </c>
      <c r="AU96" s="102">
        <f>ROUND(SUM(AU97:AU101),5)</f>
        <v>0</v>
      </c>
      <c r="AV96" s="101">
        <f>ROUND(AZ96*L29,2)</f>
        <v>0</v>
      </c>
      <c r="AW96" s="101">
        <f>ROUND(BA96*L30,2)</f>
        <v>0</v>
      </c>
      <c r="AX96" s="101">
        <f>ROUND(BB96*L29,2)</f>
        <v>0</v>
      </c>
      <c r="AY96" s="101">
        <f>ROUND(BC96*L30,2)</f>
        <v>0</v>
      </c>
      <c r="AZ96" s="101">
        <f>ROUND(SUM(AZ97:AZ101),2)</f>
        <v>0</v>
      </c>
      <c r="BA96" s="101">
        <f>ROUND(SUM(BA97:BA101),2)</f>
        <v>0</v>
      </c>
      <c r="BB96" s="101">
        <f>ROUND(SUM(BB97:BB101),2)</f>
        <v>0</v>
      </c>
      <c r="BC96" s="101">
        <f>ROUND(SUM(BC97:BC101),2)</f>
        <v>0</v>
      </c>
      <c r="BD96" s="103">
        <f>ROUND(SUM(BD97:BD101),2)</f>
        <v>0</v>
      </c>
      <c r="BS96" s="104" t="s">
        <v>81</v>
      </c>
      <c r="BT96" s="104" t="s">
        <v>90</v>
      </c>
      <c r="BU96" s="104" t="s">
        <v>83</v>
      </c>
      <c r="BV96" s="104" t="s">
        <v>84</v>
      </c>
      <c r="BW96" s="104" t="s">
        <v>95</v>
      </c>
      <c r="BX96" s="104" t="s">
        <v>5</v>
      </c>
      <c r="CL96" s="104" t="s">
        <v>19</v>
      </c>
      <c r="CM96" s="104" t="s">
        <v>92</v>
      </c>
    </row>
    <row r="97" spans="1:91" s="4" customFormat="1" ht="16.5" customHeight="1">
      <c r="A97" s="94" t="s">
        <v>86</v>
      </c>
      <c r="B97" s="59"/>
      <c r="C97" s="105"/>
      <c r="D97" s="105"/>
      <c r="E97" s="281" t="s">
        <v>96</v>
      </c>
      <c r="F97" s="281"/>
      <c r="G97" s="281"/>
      <c r="H97" s="281"/>
      <c r="I97" s="281"/>
      <c r="J97" s="105"/>
      <c r="K97" s="281" t="s">
        <v>97</v>
      </c>
      <c r="L97" s="281"/>
      <c r="M97" s="281"/>
      <c r="N97" s="281"/>
      <c r="O97" s="281"/>
      <c r="P97" s="281"/>
      <c r="Q97" s="281"/>
      <c r="R97" s="281"/>
      <c r="S97" s="281"/>
      <c r="T97" s="281"/>
      <c r="U97" s="281"/>
      <c r="V97" s="281"/>
      <c r="W97" s="281"/>
      <c r="X97" s="281"/>
      <c r="Y97" s="281"/>
      <c r="Z97" s="281"/>
      <c r="AA97" s="281"/>
      <c r="AB97" s="281"/>
      <c r="AC97" s="281"/>
      <c r="AD97" s="281"/>
      <c r="AE97" s="281"/>
      <c r="AF97" s="281"/>
      <c r="AG97" s="282">
        <f>'D.1.4.1 - Zdravotně techn...'!J32</f>
        <v>0</v>
      </c>
      <c r="AH97" s="283"/>
      <c r="AI97" s="283"/>
      <c r="AJ97" s="283"/>
      <c r="AK97" s="283"/>
      <c r="AL97" s="283"/>
      <c r="AM97" s="283"/>
      <c r="AN97" s="282">
        <f t="shared" si="0"/>
        <v>0</v>
      </c>
      <c r="AO97" s="283"/>
      <c r="AP97" s="283"/>
      <c r="AQ97" s="106" t="s">
        <v>98</v>
      </c>
      <c r="AR97" s="61"/>
      <c r="AS97" s="107">
        <v>0</v>
      </c>
      <c r="AT97" s="108">
        <f t="shared" si="1"/>
        <v>0</v>
      </c>
      <c r="AU97" s="109">
        <f>'D.1.4.1 - Zdravotně techn...'!P121</f>
        <v>0</v>
      </c>
      <c r="AV97" s="108">
        <f>'D.1.4.1 - Zdravotně techn...'!J35</f>
        <v>0</v>
      </c>
      <c r="AW97" s="108">
        <f>'D.1.4.1 - Zdravotně techn...'!J36</f>
        <v>0</v>
      </c>
      <c r="AX97" s="108">
        <f>'D.1.4.1 - Zdravotně techn...'!J37</f>
        <v>0</v>
      </c>
      <c r="AY97" s="108">
        <f>'D.1.4.1 - Zdravotně techn...'!J38</f>
        <v>0</v>
      </c>
      <c r="AZ97" s="108">
        <f>'D.1.4.1 - Zdravotně techn...'!F35</f>
        <v>0</v>
      </c>
      <c r="BA97" s="108">
        <f>'D.1.4.1 - Zdravotně techn...'!F36</f>
        <v>0</v>
      </c>
      <c r="BB97" s="108">
        <f>'D.1.4.1 - Zdravotně techn...'!F37</f>
        <v>0</v>
      </c>
      <c r="BC97" s="108">
        <f>'D.1.4.1 - Zdravotně techn...'!F38</f>
        <v>0</v>
      </c>
      <c r="BD97" s="110">
        <f>'D.1.4.1 - Zdravotně techn...'!F39</f>
        <v>0</v>
      </c>
      <c r="BT97" s="111" t="s">
        <v>92</v>
      </c>
      <c r="BV97" s="111" t="s">
        <v>84</v>
      </c>
      <c r="BW97" s="111" t="s">
        <v>99</v>
      </c>
      <c r="BX97" s="111" t="s">
        <v>95</v>
      </c>
      <c r="CL97" s="111" t="s">
        <v>19</v>
      </c>
    </row>
    <row r="98" spans="1:91" s="4" customFormat="1" ht="16.5" customHeight="1">
      <c r="A98" s="94" t="s">
        <v>86</v>
      </c>
      <c r="B98" s="59"/>
      <c r="C98" s="105"/>
      <c r="D98" s="105"/>
      <c r="E98" s="281" t="s">
        <v>100</v>
      </c>
      <c r="F98" s="281"/>
      <c r="G98" s="281"/>
      <c r="H98" s="281"/>
      <c r="I98" s="281"/>
      <c r="J98" s="105"/>
      <c r="K98" s="281" t="s">
        <v>101</v>
      </c>
      <c r="L98" s="281"/>
      <c r="M98" s="281"/>
      <c r="N98" s="281"/>
      <c r="O98" s="281"/>
      <c r="P98" s="281"/>
      <c r="Q98" s="281"/>
      <c r="R98" s="281"/>
      <c r="S98" s="281"/>
      <c r="T98" s="281"/>
      <c r="U98" s="281"/>
      <c r="V98" s="281"/>
      <c r="W98" s="281"/>
      <c r="X98" s="281"/>
      <c r="Y98" s="281"/>
      <c r="Z98" s="281"/>
      <c r="AA98" s="281"/>
      <c r="AB98" s="281"/>
      <c r="AC98" s="281"/>
      <c r="AD98" s="281"/>
      <c r="AE98" s="281"/>
      <c r="AF98" s="281"/>
      <c r="AG98" s="282">
        <f>'D.1.4.2 - Vzduchotechnika...'!J32</f>
        <v>0</v>
      </c>
      <c r="AH98" s="283"/>
      <c r="AI98" s="283"/>
      <c r="AJ98" s="283"/>
      <c r="AK98" s="283"/>
      <c r="AL98" s="283"/>
      <c r="AM98" s="283"/>
      <c r="AN98" s="282">
        <f t="shared" si="0"/>
        <v>0</v>
      </c>
      <c r="AO98" s="283"/>
      <c r="AP98" s="283"/>
      <c r="AQ98" s="106" t="s">
        <v>98</v>
      </c>
      <c r="AR98" s="61"/>
      <c r="AS98" s="107">
        <v>0</v>
      </c>
      <c r="AT98" s="108">
        <f t="shared" si="1"/>
        <v>0</v>
      </c>
      <c r="AU98" s="109">
        <f>'D.1.4.2 - Vzduchotechnika...'!P121</f>
        <v>0</v>
      </c>
      <c r="AV98" s="108">
        <f>'D.1.4.2 - Vzduchotechnika...'!J35</f>
        <v>0</v>
      </c>
      <c r="AW98" s="108">
        <f>'D.1.4.2 - Vzduchotechnika...'!J36</f>
        <v>0</v>
      </c>
      <c r="AX98" s="108">
        <f>'D.1.4.2 - Vzduchotechnika...'!J37</f>
        <v>0</v>
      </c>
      <c r="AY98" s="108">
        <f>'D.1.4.2 - Vzduchotechnika...'!J38</f>
        <v>0</v>
      </c>
      <c r="AZ98" s="108">
        <f>'D.1.4.2 - Vzduchotechnika...'!F35</f>
        <v>0</v>
      </c>
      <c r="BA98" s="108">
        <f>'D.1.4.2 - Vzduchotechnika...'!F36</f>
        <v>0</v>
      </c>
      <c r="BB98" s="108">
        <f>'D.1.4.2 - Vzduchotechnika...'!F37</f>
        <v>0</v>
      </c>
      <c r="BC98" s="108">
        <f>'D.1.4.2 - Vzduchotechnika...'!F38</f>
        <v>0</v>
      </c>
      <c r="BD98" s="110">
        <f>'D.1.4.2 - Vzduchotechnika...'!F39</f>
        <v>0</v>
      </c>
      <c r="BT98" s="111" t="s">
        <v>92</v>
      </c>
      <c r="BV98" s="111" t="s">
        <v>84</v>
      </c>
      <c r="BW98" s="111" t="s">
        <v>102</v>
      </c>
      <c r="BX98" s="111" t="s">
        <v>95</v>
      </c>
      <c r="CL98" s="111" t="s">
        <v>19</v>
      </c>
    </row>
    <row r="99" spans="1:91" s="4" customFormat="1" ht="16.5" customHeight="1">
      <c r="A99" s="94" t="s">
        <v>86</v>
      </c>
      <c r="B99" s="59"/>
      <c r="C99" s="105"/>
      <c r="D99" s="105"/>
      <c r="E99" s="281" t="s">
        <v>103</v>
      </c>
      <c r="F99" s="281"/>
      <c r="G99" s="281"/>
      <c r="H99" s="281"/>
      <c r="I99" s="281"/>
      <c r="J99" s="105"/>
      <c r="K99" s="281" t="s">
        <v>104</v>
      </c>
      <c r="L99" s="281"/>
      <c r="M99" s="281"/>
      <c r="N99" s="281"/>
      <c r="O99" s="281"/>
      <c r="P99" s="281"/>
      <c r="Q99" s="281"/>
      <c r="R99" s="281"/>
      <c r="S99" s="281"/>
      <c r="T99" s="281"/>
      <c r="U99" s="281"/>
      <c r="V99" s="281"/>
      <c r="W99" s="281"/>
      <c r="X99" s="281"/>
      <c r="Y99" s="281"/>
      <c r="Z99" s="281"/>
      <c r="AA99" s="281"/>
      <c r="AB99" s="281"/>
      <c r="AC99" s="281"/>
      <c r="AD99" s="281"/>
      <c r="AE99" s="281"/>
      <c r="AF99" s="281"/>
      <c r="AG99" s="282">
        <f>'D.1.4.3 - Silnoproudá ele...'!J32</f>
        <v>0</v>
      </c>
      <c r="AH99" s="283"/>
      <c r="AI99" s="283"/>
      <c r="AJ99" s="283"/>
      <c r="AK99" s="283"/>
      <c r="AL99" s="283"/>
      <c r="AM99" s="283"/>
      <c r="AN99" s="282">
        <f t="shared" si="0"/>
        <v>0</v>
      </c>
      <c r="AO99" s="283"/>
      <c r="AP99" s="283"/>
      <c r="AQ99" s="106" t="s">
        <v>98</v>
      </c>
      <c r="AR99" s="61"/>
      <c r="AS99" s="107">
        <v>0</v>
      </c>
      <c r="AT99" s="108">
        <f t="shared" si="1"/>
        <v>0</v>
      </c>
      <c r="AU99" s="109">
        <f>'D.1.4.3 - Silnoproudá ele...'!P121</f>
        <v>0</v>
      </c>
      <c r="AV99" s="108">
        <f>'D.1.4.3 - Silnoproudá ele...'!J35</f>
        <v>0</v>
      </c>
      <c r="AW99" s="108">
        <f>'D.1.4.3 - Silnoproudá ele...'!J36</f>
        <v>0</v>
      </c>
      <c r="AX99" s="108">
        <f>'D.1.4.3 - Silnoproudá ele...'!J37</f>
        <v>0</v>
      </c>
      <c r="AY99" s="108">
        <f>'D.1.4.3 - Silnoproudá ele...'!J38</f>
        <v>0</v>
      </c>
      <c r="AZ99" s="108">
        <f>'D.1.4.3 - Silnoproudá ele...'!F35</f>
        <v>0</v>
      </c>
      <c r="BA99" s="108">
        <f>'D.1.4.3 - Silnoproudá ele...'!F36</f>
        <v>0</v>
      </c>
      <c r="BB99" s="108">
        <f>'D.1.4.3 - Silnoproudá ele...'!F37</f>
        <v>0</v>
      </c>
      <c r="BC99" s="108">
        <f>'D.1.4.3 - Silnoproudá ele...'!F38</f>
        <v>0</v>
      </c>
      <c r="BD99" s="110">
        <f>'D.1.4.3 - Silnoproudá ele...'!F39</f>
        <v>0</v>
      </c>
      <c r="BT99" s="111" t="s">
        <v>92</v>
      </c>
      <c r="BV99" s="111" t="s">
        <v>84</v>
      </c>
      <c r="BW99" s="111" t="s">
        <v>105</v>
      </c>
      <c r="BX99" s="111" t="s">
        <v>95</v>
      </c>
      <c r="CL99" s="111" t="s">
        <v>19</v>
      </c>
    </row>
    <row r="100" spans="1:91" s="4" customFormat="1" ht="16.5" customHeight="1">
      <c r="A100" s="94" t="s">
        <v>86</v>
      </c>
      <c r="B100" s="59"/>
      <c r="C100" s="105"/>
      <c r="D100" s="105"/>
      <c r="E100" s="281" t="s">
        <v>106</v>
      </c>
      <c r="F100" s="281"/>
      <c r="G100" s="281"/>
      <c r="H100" s="281"/>
      <c r="I100" s="281"/>
      <c r="J100" s="105"/>
      <c r="K100" s="281" t="s">
        <v>107</v>
      </c>
      <c r="L100" s="281"/>
      <c r="M100" s="281"/>
      <c r="N100" s="281"/>
      <c r="O100" s="281"/>
      <c r="P100" s="281"/>
      <c r="Q100" s="281"/>
      <c r="R100" s="281"/>
      <c r="S100" s="281"/>
      <c r="T100" s="281"/>
      <c r="U100" s="281"/>
      <c r="V100" s="281"/>
      <c r="W100" s="281"/>
      <c r="X100" s="281"/>
      <c r="Y100" s="281"/>
      <c r="Z100" s="281"/>
      <c r="AA100" s="281"/>
      <c r="AB100" s="281"/>
      <c r="AC100" s="281"/>
      <c r="AD100" s="281"/>
      <c r="AE100" s="281"/>
      <c r="AF100" s="281"/>
      <c r="AG100" s="282">
        <f>'D.1.4.5 - Slaboproudá ele...'!J32</f>
        <v>0</v>
      </c>
      <c r="AH100" s="283"/>
      <c r="AI100" s="283"/>
      <c r="AJ100" s="283"/>
      <c r="AK100" s="283"/>
      <c r="AL100" s="283"/>
      <c r="AM100" s="283"/>
      <c r="AN100" s="282">
        <f t="shared" si="0"/>
        <v>0</v>
      </c>
      <c r="AO100" s="283"/>
      <c r="AP100" s="283"/>
      <c r="AQ100" s="106" t="s">
        <v>98</v>
      </c>
      <c r="AR100" s="61"/>
      <c r="AS100" s="107">
        <v>0</v>
      </c>
      <c r="AT100" s="108">
        <f t="shared" si="1"/>
        <v>0</v>
      </c>
      <c r="AU100" s="109">
        <f>'D.1.4.5 - Slaboproudá ele...'!P121</f>
        <v>0</v>
      </c>
      <c r="AV100" s="108">
        <f>'D.1.4.5 - Slaboproudá ele...'!J35</f>
        <v>0</v>
      </c>
      <c r="AW100" s="108">
        <f>'D.1.4.5 - Slaboproudá ele...'!J36</f>
        <v>0</v>
      </c>
      <c r="AX100" s="108">
        <f>'D.1.4.5 - Slaboproudá ele...'!J37</f>
        <v>0</v>
      </c>
      <c r="AY100" s="108">
        <f>'D.1.4.5 - Slaboproudá ele...'!J38</f>
        <v>0</v>
      </c>
      <c r="AZ100" s="108">
        <f>'D.1.4.5 - Slaboproudá ele...'!F35</f>
        <v>0</v>
      </c>
      <c r="BA100" s="108">
        <f>'D.1.4.5 - Slaboproudá ele...'!F36</f>
        <v>0</v>
      </c>
      <c r="BB100" s="108">
        <f>'D.1.4.5 - Slaboproudá ele...'!F37</f>
        <v>0</v>
      </c>
      <c r="BC100" s="108">
        <f>'D.1.4.5 - Slaboproudá ele...'!F38</f>
        <v>0</v>
      </c>
      <c r="BD100" s="110">
        <f>'D.1.4.5 - Slaboproudá ele...'!F39</f>
        <v>0</v>
      </c>
      <c r="BT100" s="111" t="s">
        <v>92</v>
      </c>
      <c r="BV100" s="111" t="s">
        <v>84</v>
      </c>
      <c r="BW100" s="111" t="s">
        <v>108</v>
      </c>
      <c r="BX100" s="111" t="s">
        <v>95</v>
      </c>
      <c r="CL100" s="111" t="s">
        <v>19</v>
      </c>
    </row>
    <row r="101" spans="1:91" s="4" customFormat="1" ht="16.5" customHeight="1">
      <c r="A101" s="94" t="s">
        <v>86</v>
      </c>
      <c r="B101" s="59"/>
      <c r="C101" s="105"/>
      <c r="D101" s="105"/>
      <c r="E101" s="281" t="s">
        <v>109</v>
      </c>
      <c r="F101" s="281"/>
      <c r="G101" s="281"/>
      <c r="H101" s="281"/>
      <c r="I101" s="281"/>
      <c r="J101" s="105"/>
      <c r="K101" s="281" t="s">
        <v>110</v>
      </c>
      <c r="L101" s="281"/>
      <c r="M101" s="281"/>
      <c r="N101" s="281"/>
      <c r="O101" s="281"/>
      <c r="P101" s="281"/>
      <c r="Q101" s="281"/>
      <c r="R101" s="281"/>
      <c r="S101" s="281"/>
      <c r="T101" s="281"/>
      <c r="U101" s="281"/>
      <c r="V101" s="281"/>
      <c r="W101" s="281"/>
      <c r="X101" s="281"/>
      <c r="Y101" s="281"/>
      <c r="Z101" s="281"/>
      <c r="AA101" s="281"/>
      <c r="AB101" s="281"/>
      <c r="AC101" s="281"/>
      <c r="AD101" s="281"/>
      <c r="AE101" s="281"/>
      <c r="AF101" s="281"/>
      <c r="AG101" s="282">
        <f>'D.1.4.6 - Medicinální plyny'!J32</f>
        <v>0</v>
      </c>
      <c r="AH101" s="283"/>
      <c r="AI101" s="283"/>
      <c r="AJ101" s="283"/>
      <c r="AK101" s="283"/>
      <c r="AL101" s="283"/>
      <c r="AM101" s="283"/>
      <c r="AN101" s="282">
        <f t="shared" si="0"/>
        <v>0</v>
      </c>
      <c r="AO101" s="283"/>
      <c r="AP101" s="283"/>
      <c r="AQ101" s="106" t="s">
        <v>98</v>
      </c>
      <c r="AR101" s="61"/>
      <c r="AS101" s="107">
        <v>0</v>
      </c>
      <c r="AT101" s="108">
        <f t="shared" si="1"/>
        <v>0</v>
      </c>
      <c r="AU101" s="109">
        <f>'D.1.4.6 - Medicinální plyny'!P121</f>
        <v>0</v>
      </c>
      <c r="AV101" s="108">
        <f>'D.1.4.6 - Medicinální plyny'!J35</f>
        <v>0</v>
      </c>
      <c r="AW101" s="108">
        <f>'D.1.4.6 - Medicinální plyny'!J36</f>
        <v>0</v>
      </c>
      <c r="AX101" s="108">
        <f>'D.1.4.6 - Medicinální plyny'!J37</f>
        <v>0</v>
      </c>
      <c r="AY101" s="108">
        <f>'D.1.4.6 - Medicinální plyny'!J38</f>
        <v>0</v>
      </c>
      <c r="AZ101" s="108">
        <f>'D.1.4.6 - Medicinální plyny'!F35</f>
        <v>0</v>
      </c>
      <c r="BA101" s="108">
        <f>'D.1.4.6 - Medicinální plyny'!F36</f>
        <v>0</v>
      </c>
      <c r="BB101" s="108">
        <f>'D.1.4.6 - Medicinální plyny'!F37</f>
        <v>0</v>
      </c>
      <c r="BC101" s="108">
        <f>'D.1.4.6 - Medicinální plyny'!F38</f>
        <v>0</v>
      </c>
      <c r="BD101" s="110">
        <f>'D.1.4.6 - Medicinální plyny'!F39</f>
        <v>0</v>
      </c>
      <c r="BT101" s="111" t="s">
        <v>92</v>
      </c>
      <c r="BV101" s="111" t="s">
        <v>84</v>
      </c>
      <c r="BW101" s="111" t="s">
        <v>111</v>
      </c>
      <c r="BX101" s="111" t="s">
        <v>95</v>
      </c>
      <c r="CL101" s="111" t="s">
        <v>19</v>
      </c>
    </row>
    <row r="102" spans="1:91" s="7" customFormat="1" ht="16.5" customHeight="1">
      <c r="A102" s="94" t="s">
        <v>86</v>
      </c>
      <c r="B102" s="95"/>
      <c r="C102" s="96"/>
      <c r="D102" s="279" t="s">
        <v>112</v>
      </c>
      <c r="E102" s="279"/>
      <c r="F102" s="279"/>
      <c r="G102" s="279"/>
      <c r="H102" s="279"/>
      <c r="I102" s="97"/>
      <c r="J102" s="279" t="s">
        <v>113</v>
      </c>
      <c r="K102" s="279"/>
      <c r="L102" s="279"/>
      <c r="M102" s="279"/>
      <c r="N102" s="279"/>
      <c r="O102" s="279"/>
      <c r="P102" s="279"/>
      <c r="Q102" s="279"/>
      <c r="R102" s="279"/>
      <c r="S102" s="279"/>
      <c r="T102" s="279"/>
      <c r="U102" s="279"/>
      <c r="V102" s="279"/>
      <c r="W102" s="279"/>
      <c r="X102" s="279"/>
      <c r="Y102" s="279"/>
      <c r="Z102" s="279"/>
      <c r="AA102" s="279"/>
      <c r="AB102" s="279"/>
      <c r="AC102" s="279"/>
      <c r="AD102" s="279"/>
      <c r="AE102" s="279"/>
      <c r="AF102" s="279"/>
      <c r="AG102" s="277">
        <f>'LEK - Lékařské vybavení'!J30</f>
        <v>0</v>
      </c>
      <c r="AH102" s="278"/>
      <c r="AI102" s="278"/>
      <c r="AJ102" s="278"/>
      <c r="AK102" s="278"/>
      <c r="AL102" s="278"/>
      <c r="AM102" s="278"/>
      <c r="AN102" s="277">
        <f t="shared" si="0"/>
        <v>0</v>
      </c>
      <c r="AO102" s="278"/>
      <c r="AP102" s="278"/>
      <c r="AQ102" s="98" t="s">
        <v>89</v>
      </c>
      <c r="AR102" s="99"/>
      <c r="AS102" s="100">
        <v>0</v>
      </c>
      <c r="AT102" s="101">
        <f t="shared" si="1"/>
        <v>0</v>
      </c>
      <c r="AU102" s="102">
        <f>'LEK - Lékařské vybavení'!P117</f>
        <v>0</v>
      </c>
      <c r="AV102" s="101">
        <f>'LEK - Lékařské vybavení'!J33</f>
        <v>0</v>
      </c>
      <c r="AW102" s="101">
        <f>'LEK - Lékařské vybavení'!J34</f>
        <v>0</v>
      </c>
      <c r="AX102" s="101">
        <f>'LEK - Lékařské vybavení'!J35</f>
        <v>0</v>
      </c>
      <c r="AY102" s="101">
        <f>'LEK - Lékařské vybavení'!J36</f>
        <v>0</v>
      </c>
      <c r="AZ102" s="101">
        <f>'LEK - Lékařské vybavení'!F33</f>
        <v>0</v>
      </c>
      <c r="BA102" s="101">
        <f>'LEK - Lékařské vybavení'!F34</f>
        <v>0</v>
      </c>
      <c r="BB102" s="101">
        <f>'LEK - Lékařské vybavení'!F35</f>
        <v>0</v>
      </c>
      <c r="BC102" s="101">
        <f>'LEK - Lékařské vybavení'!F36</f>
        <v>0</v>
      </c>
      <c r="BD102" s="103">
        <f>'LEK - Lékařské vybavení'!F37</f>
        <v>0</v>
      </c>
      <c r="BT102" s="104" t="s">
        <v>90</v>
      </c>
      <c r="BV102" s="104" t="s">
        <v>84</v>
      </c>
      <c r="BW102" s="104" t="s">
        <v>114</v>
      </c>
      <c r="BX102" s="104" t="s">
        <v>5</v>
      </c>
      <c r="CL102" s="104" t="s">
        <v>19</v>
      </c>
      <c r="CM102" s="104" t="s">
        <v>92</v>
      </c>
    </row>
    <row r="103" spans="1:91" s="7" customFormat="1" ht="16.5" customHeight="1">
      <c r="A103" s="94" t="s">
        <v>86</v>
      </c>
      <c r="B103" s="95"/>
      <c r="C103" s="96"/>
      <c r="D103" s="279" t="s">
        <v>115</v>
      </c>
      <c r="E103" s="279"/>
      <c r="F103" s="279"/>
      <c r="G103" s="279"/>
      <c r="H103" s="279"/>
      <c r="I103" s="97"/>
      <c r="J103" s="279" t="s">
        <v>116</v>
      </c>
      <c r="K103" s="279"/>
      <c r="L103" s="279"/>
      <c r="M103" s="279"/>
      <c r="N103" s="279"/>
      <c r="O103" s="279"/>
      <c r="P103" s="279"/>
      <c r="Q103" s="279"/>
      <c r="R103" s="279"/>
      <c r="S103" s="279"/>
      <c r="T103" s="279"/>
      <c r="U103" s="279"/>
      <c r="V103" s="279"/>
      <c r="W103" s="279"/>
      <c r="X103" s="279"/>
      <c r="Y103" s="279"/>
      <c r="Z103" s="279"/>
      <c r="AA103" s="279"/>
      <c r="AB103" s="279"/>
      <c r="AC103" s="279"/>
      <c r="AD103" s="279"/>
      <c r="AE103" s="279"/>
      <c r="AF103" s="279"/>
      <c r="AG103" s="277">
        <f>'VON - Vedlejší a ostatní ...'!J30</f>
        <v>0</v>
      </c>
      <c r="AH103" s="278"/>
      <c r="AI103" s="278"/>
      <c r="AJ103" s="278"/>
      <c r="AK103" s="278"/>
      <c r="AL103" s="278"/>
      <c r="AM103" s="278"/>
      <c r="AN103" s="277">
        <f t="shared" si="0"/>
        <v>0</v>
      </c>
      <c r="AO103" s="278"/>
      <c r="AP103" s="278"/>
      <c r="AQ103" s="98" t="s">
        <v>89</v>
      </c>
      <c r="AR103" s="99"/>
      <c r="AS103" s="112">
        <v>0</v>
      </c>
      <c r="AT103" s="113">
        <f t="shared" si="1"/>
        <v>0</v>
      </c>
      <c r="AU103" s="114">
        <f>'VON - Vedlejší a ostatní ...'!P123</f>
        <v>0</v>
      </c>
      <c r="AV103" s="113">
        <f>'VON - Vedlejší a ostatní ...'!J33</f>
        <v>0</v>
      </c>
      <c r="AW103" s="113">
        <f>'VON - Vedlejší a ostatní ...'!J34</f>
        <v>0</v>
      </c>
      <c r="AX103" s="113">
        <f>'VON - Vedlejší a ostatní ...'!J35</f>
        <v>0</v>
      </c>
      <c r="AY103" s="113">
        <f>'VON - Vedlejší a ostatní ...'!J36</f>
        <v>0</v>
      </c>
      <c r="AZ103" s="113">
        <f>'VON - Vedlejší a ostatní ...'!F33</f>
        <v>0</v>
      </c>
      <c r="BA103" s="113">
        <f>'VON - Vedlejší a ostatní ...'!F34</f>
        <v>0</v>
      </c>
      <c r="BB103" s="113">
        <f>'VON - Vedlejší a ostatní ...'!F35</f>
        <v>0</v>
      </c>
      <c r="BC103" s="113">
        <f>'VON - Vedlejší a ostatní ...'!F36</f>
        <v>0</v>
      </c>
      <c r="BD103" s="115">
        <f>'VON - Vedlejší a ostatní ...'!F37</f>
        <v>0</v>
      </c>
      <c r="BT103" s="104" t="s">
        <v>90</v>
      </c>
      <c r="BV103" s="104" t="s">
        <v>84</v>
      </c>
      <c r="BW103" s="104" t="s">
        <v>117</v>
      </c>
      <c r="BX103" s="104" t="s">
        <v>5</v>
      </c>
      <c r="CL103" s="104" t="s">
        <v>19</v>
      </c>
      <c r="CM103" s="104" t="s">
        <v>92</v>
      </c>
    </row>
    <row r="104" spans="1:91" s="2" customFormat="1" ht="30" customHeight="1">
      <c r="A104" s="35"/>
      <c r="B104" s="36"/>
      <c r="C104" s="37"/>
      <c r="D104" s="37"/>
      <c r="E104" s="37"/>
      <c r="F104" s="37"/>
      <c r="G104" s="37"/>
      <c r="H104" s="37"/>
      <c r="I104" s="37"/>
      <c r="J104" s="37"/>
      <c r="K104" s="37"/>
      <c r="L104" s="37"/>
      <c r="M104" s="37"/>
      <c r="N104" s="37"/>
      <c r="O104" s="37"/>
      <c r="P104" s="37"/>
      <c r="Q104" s="37"/>
      <c r="R104" s="37"/>
      <c r="S104" s="37"/>
      <c r="T104" s="37"/>
      <c r="U104" s="37"/>
      <c r="V104" s="37"/>
      <c r="W104" s="37"/>
      <c r="X104" s="37"/>
      <c r="Y104" s="37"/>
      <c r="Z104" s="37"/>
      <c r="AA104" s="37"/>
      <c r="AB104" s="37"/>
      <c r="AC104" s="37"/>
      <c r="AD104" s="37"/>
      <c r="AE104" s="37"/>
      <c r="AF104" s="37"/>
      <c r="AG104" s="37"/>
      <c r="AH104" s="37"/>
      <c r="AI104" s="37"/>
      <c r="AJ104" s="37"/>
      <c r="AK104" s="37"/>
      <c r="AL104" s="37"/>
      <c r="AM104" s="37"/>
      <c r="AN104" s="37"/>
      <c r="AO104" s="37"/>
      <c r="AP104" s="37"/>
      <c r="AQ104" s="37"/>
      <c r="AR104" s="40"/>
      <c r="AS104" s="35"/>
      <c r="AT104" s="35"/>
      <c r="AU104" s="35"/>
      <c r="AV104" s="35"/>
      <c r="AW104" s="35"/>
      <c r="AX104" s="35"/>
      <c r="AY104" s="35"/>
      <c r="AZ104" s="35"/>
      <c r="BA104" s="35"/>
      <c r="BB104" s="35"/>
      <c r="BC104" s="35"/>
      <c r="BD104" s="35"/>
      <c r="BE104" s="35"/>
    </row>
    <row r="105" spans="1:91" s="2" customFormat="1" ht="6.95" customHeight="1">
      <c r="A105" s="35"/>
      <c r="B105" s="55"/>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56"/>
      <c r="AJ105" s="56"/>
      <c r="AK105" s="56"/>
      <c r="AL105" s="56"/>
      <c r="AM105" s="56"/>
      <c r="AN105" s="56"/>
      <c r="AO105" s="56"/>
      <c r="AP105" s="56"/>
      <c r="AQ105" s="56"/>
      <c r="AR105" s="40"/>
      <c r="AS105" s="35"/>
      <c r="AT105" s="35"/>
      <c r="AU105" s="35"/>
      <c r="AV105" s="35"/>
      <c r="AW105" s="35"/>
      <c r="AX105" s="35"/>
      <c r="AY105" s="35"/>
      <c r="AZ105" s="35"/>
      <c r="BA105" s="35"/>
      <c r="BB105" s="35"/>
      <c r="BC105" s="35"/>
      <c r="BD105" s="35"/>
      <c r="BE105" s="35"/>
    </row>
  </sheetData>
  <sheetProtection algorithmName="SHA-512" hashValue="ubbgsWSyr4z85HUzQ1AXLDLc5zUL24rc84us3Iv4hyQ6YM4w6+vkaTVYpkdgme7ck9bDSIGC7pNIp8RpBwd61w==" saltValue="h6TtbMLw9MP9tcEq686dRXTzvC8Ez3yEIOqsAk3yN1g05CNqoy+Et1LHQ5ruPUTsO5pM2HzPLukDfMzeT0yPWg==" spinCount="100000" sheet="1" objects="1" scenarios="1" formatColumns="0" formatRows="0"/>
  <mergeCells count="74">
    <mergeCell ref="AR2:BE2"/>
    <mergeCell ref="L33:P33"/>
    <mergeCell ref="W33:AE33"/>
    <mergeCell ref="AK33:AO33"/>
    <mergeCell ref="AK35:AO35"/>
    <mergeCell ref="X35:AB35"/>
    <mergeCell ref="L31:P31"/>
    <mergeCell ref="AK31:AO31"/>
    <mergeCell ref="L32:P32"/>
    <mergeCell ref="W32:AE32"/>
    <mergeCell ref="AK32:AO32"/>
    <mergeCell ref="BE5:BE34"/>
    <mergeCell ref="K5:AJ5"/>
    <mergeCell ref="K6:AJ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AN102:AP102"/>
    <mergeCell ref="AG102:AM102"/>
    <mergeCell ref="D102:H102"/>
    <mergeCell ref="J102:AF102"/>
    <mergeCell ref="AN103:AP103"/>
    <mergeCell ref="AG103:AM103"/>
    <mergeCell ref="D103:H103"/>
    <mergeCell ref="J103:AF103"/>
    <mergeCell ref="AN100:AP100"/>
    <mergeCell ref="AG100:AM100"/>
    <mergeCell ref="E100:I100"/>
    <mergeCell ref="K100:AF100"/>
    <mergeCell ref="AN101:AP101"/>
    <mergeCell ref="AG101:AM101"/>
    <mergeCell ref="E101:I101"/>
    <mergeCell ref="K101:AF101"/>
    <mergeCell ref="AG98:AM98"/>
    <mergeCell ref="AN98:AP98"/>
    <mergeCell ref="E98:I98"/>
    <mergeCell ref="K98:AF98"/>
    <mergeCell ref="AN99:AP99"/>
    <mergeCell ref="AG99:AM99"/>
    <mergeCell ref="E99:I99"/>
    <mergeCell ref="K99:AF99"/>
    <mergeCell ref="D96:H96"/>
    <mergeCell ref="J96:AF96"/>
    <mergeCell ref="AN96:AP96"/>
    <mergeCell ref="AG96:AM96"/>
    <mergeCell ref="K97:AF97"/>
    <mergeCell ref="AN97:AP97"/>
    <mergeCell ref="E97:I97"/>
    <mergeCell ref="AG97:AM97"/>
    <mergeCell ref="C92:G92"/>
    <mergeCell ref="AG92:AM92"/>
    <mergeCell ref="AN92:AP92"/>
    <mergeCell ref="I92:AF92"/>
    <mergeCell ref="AN95:AP95"/>
    <mergeCell ref="D95:H95"/>
    <mergeCell ref="J95:AF95"/>
    <mergeCell ref="AG95:AM95"/>
    <mergeCell ref="AG94:AM94"/>
    <mergeCell ref="AN94:AP94"/>
    <mergeCell ref="L85:AJ85"/>
    <mergeCell ref="AM87:AN87"/>
    <mergeCell ref="AM89:AP89"/>
    <mergeCell ref="AS89:AT91"/>
    <mergeCell ref="AM90:AP90"/>
  </mergeCells>
  <hyperlinks>
    <hyperlink ref="A95" location="'D.1.1 - Architektonicko-s...'!C2" display="/"/>
    <hyperlink ref="A97" location="'D.1.4.1 - Zdravotně techn...'!C2" display="/"/>
    <hyperlink ref="A98" location="'D.1.4.2 - Vzduchotechnika...'!C2" display="/"/>
    <hyperlink ref="A99" location="'D.1.4.3 - Silnoproudá ele...'!C2" display="/"/>
    <hyperlink ref="A100" location="'D.1.4.5 - Slaboproudá ele...'!C2" display="/"/>
    <hyperlink ref="A101" location="'D.1.4.6 - Medicinální plyny'!C2" display="/"/>
    <hyperlink ref="A102" location="'LEK - Lékařské vybavení'!C2" display="/"/>
    <hyperlink ref="A103" location="'VON - Vedlejší a ostatní ...'!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62"/>
  <sheetViews>
    <sheetView showGridLines="0" topLeftCell="A299"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5"/>
      <c r="M2" s="305"/>
      <c r="N2" s="305"/>
      <c r="O2" s="305"/>
      <c r="P2" s="305"/>
      <c r="Q2" s="305"/>
      <c r="R2" s="305"/>
      <c r="S2" s="305"/>
      <c r="T2" s="305"/>
      <c r="U2" s="305"/>
      <c r="V2" s="305"/>
      <c r="AT2" s="17" t="s">
        <v>91</v>
      </c>
    </row>
    <row r="3" spans="1:46" s="1" customFormat="1" ht="6.95" customHeight="1">
      <c r="B3" s="116"/>
      <c r="C3" s="117"/>
      <c r="D3" s="117"/>
      <c r="E3" s="117"/>
      <c r="F3" s="117"/>
      <c r="G3" s="117"/>
      <c r="H3" s="117"/>
      <c r="I3" s="117"/>
      <c r="J3" s="117"/>
      <c r="K3" s="117"/>
      <c r="L3" s="20"/>
      <c r="AT3" s="17" t="s">
        <v>92</v>
      </c>
    </row>
    <row r="4" spans="1:46" s="1" customFormat="1" ht="24.95" customHeight="1">
      <c r="B4" s="20"/>
      <c r="D4" s="118" t="s">
        <v>118</v>
      </c>
      <c r="L4" s="20"/>
      <c r="M4" s="119" t="s">
        <v>10</v>
      </c>
      <c r="AT4" s="17" t="s">
        <v>4</v>
      </c>
    </row>
    <row r="5" spans="1:46" s="1" customFormat="1" ht="6.95" customHeight="1">
      <c r="B5" s="20"/>
      <c r="L5" s="20"/>
    </row>
    <row r="6" spans="1:46" s="1" customFormat="1" ht="12" customHeight="1">
      <c r="B6" s="20"/>
      <c r="D6" s="120" t="s">
        <v>16</v>
      </c>
      <c r="L6" s="20"/>
    </row>
    <row r="7" spans="1:46" s="1" customFormat="1" ht="16.5" customHeight="1">
      <c r="B7" s="20"/>
      <c r="E7" s="306" t="str">
        <f>'Rekapitulace stavby'!K6</f>
        <v>REKONSTRUKCE RODINNÉHO POKOJE</v>
      </c>
      <c r="F7" s="307"/>
      <c r="G7" s="307"/>
      <c r="H7" s="307"/>
      <c r="L7" s="20"/>
    </row>
    <row r="8" spans="1:46" s="2" customFormat="1" ht="12" customHeight="1">
      <c r="A8" s="35"/>
      <c r="B8" s="40"/>
      <c r="C8" s="35"/>
      <c r="D8" s="120" t="s">
        <v>119</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8" t="s">
        <v>120</v>
      </c>
      <c r="F9" s="309"/>
      <c r="G9" s="309"/>
      <c r="H9" s="309"/>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20" t="s">
        <v>18</v>
      </c>
      <c r="E11" s="35"/>
      <c r="F11" s="111" t="s">
        <v>19</v>
      </c>
      <c r="G11" s="35"/>
      <c r="H11" s="35"/>
      <c r="I11" s="120" t="s">
        <v>20</v>
      </c>
      <c r="J11" s="111" t="s">
        <v>1</v>
      </c>
      <c r="K11" s="35"/>
      <c r="L11" s="52"/>
      <c r="S11" s="35"/>
      <c r="T11" s="35"/>
      <c r="U11" s="35"/>
      <c r="V11" s="35"/>
      <c r="W11" s="35"/>
      <c r="X11" s="35"/>
      <c r="Y11" s="35"/>
      <c r="Z11" s="35"/>
      <c r="AA11" s="35"/>
      <c r="AB11" s="35"/>
      <c r="AC11" s="35"/>
      <c r="AD11" s="35"/>
      <c r="AE11" s="35"/>
    </row>
    <row r="12" spans="1:46" s="2" customFormat="1" ht="12" customHeight="1">
      <c r="A12" s="35"/>
      <c r="B12" s="40"/>
      <c r="C12" s="35"/>
      <c r="D12" s="120" t="s">
        <v>22</v>
      </c>
      <c r="E12" s="35"/>
      <c r="F12" s="111" t="s">
        <v>23</v>
      </c>
      <c r="G12" s="35"/>
      <c r="H12" s="35"/>
      <c r="I12" s="120" t="s">
        <v>24</v>
      </c>
      <c r="J12" s="121" t="str">
        <f>'Rekapitulace stavby'!AN8</f>
        <v>3. 6. 2022</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20" t="s">
        <v>30</v>
      </c>
      <c r="E14" s="35"/>
      <c r="F14" s="35"/>
      <c r="G14" s="35"/>
      <c r="H14" s="35"/>
      <c r="I14" s="120" t="s">
        <v>31</v>
      </c>
      <c r="J14" s="111" t="s">
        <v>1</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1" t="s">
        <v>32</v>
      </c>
      <c r="F15" s="35"/>
      <c r="G15" s="35"/>
      <c r="H15" s="35"/>
      <c r="I15" s="120" t="s">
        <v>33</v>
      </c>
      <c r="J15" s="111"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20" t="s">
        <v>34</v>
      </c>
      <c r="E17" s="35"/>
      <c r="F17" s="35"/>
      <c r="G17" s="35"/>
      <c r="H17" s="35"/>
      <c r="I17" s="120" t="s">
        <v>31</v>
      </c>
      <c r="J17" s="30"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10" t="str">
        <f>'Rekapitulace stavby'!E14</f>
        <v>Vyplň údaj</v>
      </c>
      <c r="F18" s="311"/>
      <c r="G18" s="311"/>
      <c r="H18" s="311"/>
      <c r="I18" s="120" t="s">
        <v>33</v>
      </c>
      <c r="J18" s="30"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20" t="s">
        <v>36</v>
      </c>
      <c r="E20" s="35"/>
      <c r="F20" s="35"/>
      <c r="G20" s="35"/>
      <c r="H20" s="35"/>
      <c r="I20" s="120" t="s">
        <v>31</v>
      </c>
      <c r="J20" s="111"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1" t="s">
        <v>37</v>
      </c>
      <c r="F21" s="35"/>
      <c r="G21" s="35"/>
      <c r="H21" s="35"/>
      <c r="I21" s="120" t="s">
        <v>33</v>
      </c>
      <c r="J21" s="111"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20" t="s">
        <v>39</v>
      </c>
      <c r="E23" s="35"/>
      <c r="F23" s="35"/>
      <c r="G23" s="35"/>
      <c r="H23" s="35"/>
      <c r="I23" s="120" t="s">
        <v>31</v>
      </c>
      <c r="J23" s="111" t="str">
        <f>IF('Rekapitulace stavby'!AN19="","",'Rekapitulace stavby'!AN19)</f>
        <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20" t="s">
        <v>33</v>
      </c>
      <c r="J24" s="111" t="str">
        <f>IF('Rekapitulace stavby'!AN20="","",'Rekapitulace stavby'!AN20)</f>
        <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20" t="s">
        <v>40</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95.25" customHeight="1">
      <c r="A27" s="122"/>
      <c r="B27" s="123"/>
      <c r="C27" s="122"/>
      <c r="D27" s="122"/>
      <c r="E27" s="312" t="s">
        <v>41</v>
      </c>
      <c r="F27" s="312"/>
      <c r="G27" s="312"/>
      <c r="H27" s="312"/>
      <c r="I27" s="122"/>
      <c r="J27" s="122"/>
      <c r="K27" s="122"/>
      <c r="L27" s="124"/>
      <c r="S27" s="122"/>
      <c r="T27" s="122"/>
      <c r="U27" s="122"/>
      <c r="V27" s="122"/>
      <c r="W27" s="122"/>
      <c r="X27" s="122"/>
      <c r="Y27" s="122"/>
      <c r="Z27" s="122"/>
      <c r="AA27" s="122"/>
      <c r="AB27" s="122"/>
      <c r="AC27" s="122"/>
      <c r="AD27" s="122"/>
      <c r="AE27" s="122"/>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25"/>
      <c r="E29" s="125"/>
      <c r="F29" s="125"/>
      <c r="G29" s="125"/>
      <c r="H29" s="125"/>
      <c r="I29" s="125"/>
      <c r="J29" s="125"/>
      <c r="K29" s="125"/>
      <c r="L29" s="52"/>
      <c r="S29" s="35"/>
      <c r="T29" s="35"/>
      <c r="U29" s="35"/>
      <c r="V29" s="35"/>
      <c r="W29" s="35"/>
      <c r="X29" s="35"/>
      <c r="Y29" s="35"/>
      <c r="Z29" s="35"/>
      <c r="AA29" s="35"/>
      <c r="AB29" s="35"/>
      <c r="AC29" s="35"/>
      <c r="AD29" s="35"/>
      <c r="AE29" s="35"/>
    </row>
    <row r="30" spans="1:31" s="2" customFormat="1" ht="25.35" customHeight="1">
      <c r="A30" s="35"/>
      <c r="B30" s="40"/>
      <c r="C30" s="35"/>
      <c r="D30" s="126" t="s">
        <v>42</v>
      </c>
      <c r="E30" s="35"/>
      <c r="F30" s="35"/>
      <c r="G30" s="35"/>
      <c r="H30" s="35"/>
      <c r="I30" s="35"/>
      <c r="J30" s="127">
        <f>ROUND(J135,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8" t="s">
        <v>44</v>
      </c>
      <c r="G32" s="35"/>
      <c r="H32" s="35"/>
      <c r="I32" s="128" t="s">
        <v>43</v>
      </c>
      <c r="J32" s="128" t="s">
        <v>45</v>
      </c>
      <c r="K32" s="35"/>
      <c r="L32" s="52"/>
      <c r="S32" s="35"/>
      <c r="T32" s="35"/>
      <c r="U32" s="35"/>
      <c r="V32" s="35"/>
      <c r="W32" s="35"/>
      <c r="X32" s="35"/>
      <c r="Y32" s="35"/>
      <c r="Z32" s="35"/>
      <c r="AA32" s="35"/>
      <c r="AB32" s="35"/>
      <c r="AC32" s="35"/>
      <c r="AD32" s="35"/>
      <c r="AE32" s="35"/>
    </row>
    <row r="33" spans="1:31" s="2" customFormat="1" ht="14.45" customHeight="1">
      <c r="A33" s="35"/>
      <c r="B33" s="40"/>
      <c r="C33" s="35"/>
      <c r="D33" s="129" t="s">
        <v>46</v>
      </c>
      <c r="E33" s="120" t="s">
        <v>47</v>
      </c>
      <c r="F33" s="130">
        <f>ROUND((SUM(BE135:BE361)),  2)</f>
        <v>0</v>
      </c>
      <c r="G33" s="35"/>
      <c r="H33" s="35"/>
      <c r="I33" s="131">
        <v>0.21</v>
      </c>
      <c r="J33" s="130">
        <f>ROUND(((SUM(BE135:BE361))*I33),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20" t="s">
        <v>48</v>
      </c>
      <c r="F34" s="130">
        <f>ROUND((SUM(BF135:BF361)),  2)</f>
        <v>0</v>
      </c>
      <c r="G34" s="35"/>
      <c r="H34" s="35"/>
      <c r="I34" s="131">
        <v>0.15</v>
      </c>
      <c r="J34" s="130">
        <f>ROUND(((SUM(BF135:BF361))*I34),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20" t="s">
        <v>49</v>
      </c>
      <c r="F35" s="130">
        <f>ROUND((SUM(BG135:BG361)),  2)</f>
        <v>0</v>
      </c>
      <c r="G35" s="35"/>
      <c r="H35" s="35"/>
      <c r="I35" s="131">
        <v>0.21</v>
      </c>
      <c r="J35" s="130">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20" t="s">
        <v>50</v>
      </c>
      <c r="F36" s="130">
        <f>ROUND((SUM(BH135:BH361)),  2)</f>
        <v>0</v>
      </c>
      <c r="G36" s="35"/>
      <c r="H36" s="35"/>
      <c r="I36" s="131">
        <v>0.15</v>
      </c>
      <c r="J36" s="130">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51</v>
      </c>
      <c r="F37" s="130">
        <f>ROUND((SUM(BI135:BI361)),  2)</f>
        <v>0</v>
      </c>
      <c r="G37" s="35"/>
      <c r="H37" s="35"/>
      <c r="I37" s="131">
        <v>0</v>
      </c>
      <c r="J37" s="130">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32"/>
      <c r="D39" s="133" t="s">
        <v>52</v>
      </c>
      <c r="E39" s="134"/>
      <c r="F39" s="134"/>
      <c r="G39" s="135" t="s">
        <v>53</v>
      </c>
      <c r="H39" s="136" t="s">
        <v>54</v>
      </c>
      <c r="I39" s="134"/>
      <c r="J39" s="137">
        <f>SUM(J30:J37)</f>
        <v>0</v>
      </c>
      <c r="K39" s="138"/>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2"/>
      <c r="D50" s="139" t="s">
        <v>55</v>
      </c>
      <c r="E50" s="140"/>
      <c r="F50" s="140"/>
      <c r="G50" s="139" t="s">
        <v>56</v>
      </c>
      <c r="H50" s="140"/>
      <c r="I50" s="140"/>
      <c r="J50" s="140"/>
      <c r="K50" s="140"/>
      <c r="L50" s="52"/>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5"/>
      <c r="B61" s="40"/>
      <c r="C61" s="35"/>
      <c r="D61" s="141" t="s">
        <v>57</v>
      </c>
      <c r="E61" s="142"/>
      <c r="F61" s="143" t="s">
        <v>58</v>
      </c>
      <c r="G61" s="141" t="s">
        <v>57</v>
      </c>
      <c r="H61" s="142"/>
      <c r="I61" s="142"/>
      <c r="J61" s="144" t="s">
        <v>58</v>
      </c>
      <c r="K61" s="142"/>
      <c r="L61" s="52"/>
      <c r="S61" s="35"/>
      <c r="T61" s="35"/>
      <c r="U61" s="35"/>
      <c r="V61" s="35"/>
      <c r="W61" s="35"/>
      <c r="X61" s="35"/>
      <c r="Y61" s="35"/>
      <c r="Z61" s="35"/>
      <c r="AA61" s="35"/>
      <c r="AB61" s="35"/>
      <c r="AC61" s="35"/>
      <c r="AD61" s="35"/>
      <c r="AE61" s="35"/>
    </row>
    <row r="62" spans="1:31" ht="11.25">
      <c r="B62" s="20"/>
      <c r="L62" s="20"/>
    </row>
    <row r="63" spans="1:31" ht="11.25">
      <c r="B63" s="20"/>
      <c r="L63" s="20"/>
    </row>
    <row r="64" spans="1:31" ht="11.25">
      <c r="B64" s="20"/>
      <c r="L64" s="20"/>
    </row>
    <row r="65" spans="1:31" s="2" customFormat="1" ht="12.75">
      <c r="A65" s="35"/>
      <c r="B65" s="40"/>
      <c r="C65" s="35"/>
      <c r="D65" s="139" t="s">
        <v>59</v>
      </c>
      <c r="E65" s="145"/>
      <c r="F65" s="145"/>
      <c r="G65" s="139" t="s">
        <v>60</v>
      </c>
      <c r="H65" s="145"/>
      <c r="I65" s="145"/>
      <c r="J65" s="145"/>
      <c r="K65" s="145"/>
      <c r="L65" s="52"/>
      <c r="S65" s="35"/>
      <c r="T65" s="35"/>
      <c r="U65" s="35"/>
      <c r="V65" s="35"/>
      <c r="W65" s="35"/>
      <c r="X65" s="35"/>
      <c r="Y65" s="35"/>
      <c r="Z65" s="35"/>
      <c r="AA65" s="35"/>
      <c r="AB65" s="35"/>
      <c r="AC65" s="35"/>
      <c r="AD65" s="35"/>
      <c r="AE65" s="35"/>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5"/>
      <c r="B76" s="40"/>
      <c r="C76" s="35"/>
      <c r="D76" s="141" t="s">
        <v>57</v>
      </c>
      <c r="E76" s="142"/>
      <c r="F76" s="143" t="s">
        <v>58</v>
      </c>
      <c r="G76" s="141" t="s">
        <v>57</v>
      </c>
      <c r="H76" s="142"/>
      <c r="I76" s="142"/>
      <c r="J76" s="144" t="s">
        <v>58</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47"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47" s="2" customFormat="1" ht="24.95" customHeight="1">
      <c r="A82" s="35"/>
      <c r="B82" s="36"/>
      <c r="C82" s="23" t="s">
        <v>121</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29"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3" t="str">
        <f>E7</f>
        <v>REKONSTRUKCE RODINNÉHO POKOJE</v>
      </c>
      <c r="F85" s="314"/>
      <c r="G85" s="314"/>
      <c r="H85" s="314"/>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29" t="s">
        <v>119</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1" t="str">
        <f>E9</f>
        <v>D.1.1 - Architektonicko-stavební řešení</v>
      </c>
      <c r="F87" s="315"/>
      <c r="G87" s="315"/>
      <c r="H87" s="315"/>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29" t="s">
        <v>22</v>
      </c>
      <c r="D89" s="37"/>
      <c r="E89" s="37"/>
      <c r="F89" s="27" t="str">
        <f>F12</f>
        <v xml:space="preserve"> </v>
      </c>
      <c r="G89" s="37"/>
      <c r="H89" s="37"/>
      <c r="I89" s="29" t="s">
        <v>24</v>
      </c>
      <c r="J89" s="67" t="str">
        <f>IF(J12="","",J12)</f>
        <v>3. 6. 2022</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29" t="s">
        <v>30</v>
      </c>
      <c r="D91" s="37"/>
      <c r="E91" s="37"/>
      <c r="F91" s="27" t="str">
        <f>E15</f>
        <v>Nemocnice Třinec, p.o.</v>
      </c>
      <c r="G91" s="37"/>
      <c r="H91" s="37"/>
      <c r="I91" s="29" t="s">
        <v>36</v>
      </c>
      <c r="J91" s="33" t="str">
        <f>E21</f>
        <v>KANIA a.s.</v>
      </c>
      <c r="K91" s="37"/>
      <c r="L91" s="52"/>
      <c r="S91" s="35"/>
      <c r="T91" s="35"/>
      <c r="U91" s="35"/>
      <c r="V91" s="35"/>
      <c r="W91" s="35"/>
      <c r="X91" s="35"/>
      <c r="Y91" s="35"/>
      <c r="Z91" s="35"/>
      <c r="AA91" s="35"/>
      <c r="AB91" s="35"/>
      <c r="AC91" s="35"/>
      <c r="AD91" s="35"/>
      <c r="AE91" s="35"/>
    </row>
    <row r="92" spans="1:47" s="2" customFormat="1" ht="15.2" customHeight="1">
      <c r="A92" s="35"/>
      <c r="B92" s="36"/>
      <c r="C92" s="29" t="s">
        <v>34</v>
      </c>
      <c r="D92" s="37"/>
      <c r="E92" s="37"/>
      <c r="F92" s="27" t="str">
        <f>IF(E18="","",E18)</f>
        <v>Vyplň údaj</v>
      </c>
      <c r="G92" s="37"/>
      <c r="H92" s="37"/>
      <c r="I92" s="29" t="s">
        <v>39</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50" t="s">
        <v>122</v>
      </c>
      <c r="D94" s="151"/>
      <c r="E94" s="151"/>
      <c r="F94" s="151"/>
      <c r="G94" s="151"/>
      <c r="H94" s="151"/>
      <c r="I94" s="151"/>
      <c r="J94" s="152" t="s">
        <v>123</v>
      </c>
      <c r="K94" s="151"/>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53" t="s">
        <v>124</v>
      </c>
      <c r="D96" s="37"/>
      <c r="E96" s="37"/>
      <c r="F96" s="37"/>
      <c r="G96" s="37"/>
      <c r="H96" s="37"/>
      <c r="I96" s="37"/>
      <c r="J96" s="85">
        <f>J135</f>
        <v>0</v>
      </c>
      <c r="K96" s="37"/>
      <c r="L96" s="52"/>
      <c r="S96" s="35"/>
      <c r="T96" s="35"/>
      <c r="U96" s="35"/>
      <c r="V96" s="35"/>
      <c r="W96" s="35"/>
      <c r="X96" s="35"/>
      <c r="Y96" s="35"/>
      <c r="Z96" s="35"/>
      <c r="AA96" s="35"/>
      <c r="AB96" s="35"/>
      <c r="AC96" s="35"/>
      <c r="AD96" s="35"/>
      <c r="AE96" s="35"/>
      <c r="AU96" s="17" t="s">
        <v>125</v>
      </c>
    </row>
    <row r="97" spans="2:12" s="9" customFormat="1" ht="24.95" customHeight="1">
      <c r="B97" s="154"/>
      <c r="C97" s="155"/>
      <c r="D97" s="156" t="s">
        <v>126</v>
      </c>
      <c r="E97" s="157"/>
      <c r="F97" s="157"/>
      <c r="G97" s="157"/>
      <c r="H97" s="157"/>
      <c r="I97" s="157"/>
      <c r="J97" s="158">
        <f>J136</f>
        <v>0</v>
      </c>
      <c r="K97" s="155"/>
      <c r="L97" s="159"/>
    </row>
    <row r="98" spans="2:12" s="10" customFormat="1" ht="19.899999999999999" customHeight="1">
      <c r="B98" s="160"/>
      <c r="C98" s="105"/>
      <c r="D98" s="161" t="s">
        <v>127</v>
      </c>
      <c r="E98" s="162"/>
      <c r="F98" s="162"/>
      <c r="G98" s="162"/>
      <c r="H98" s="162"/>
      <c r="I98" s="162"/>
      <c r="J98" s="163">
        <f>J137</f>
        <v>0</v>
      </c>
      <c r="K98" s="105"/>
      <c r="L98" s="164"/>
    </row>
    <row r="99" spans="2:12" s="10" customFormat="1" ht="19.899999999999999" customHeight="1">
      <c r="B99" s="160"/>
      <c r="C99" s="105"/>
      <c r="D99" s="161" t="s">
        <v>128</v>
      </c>
      <c r="E99" s="162"/>
      <c r="F99" s="162"/>
      <c r="G99" s="162"/>
      <c r="H99" s="162"/>
      <c r="I99" s="162"/>
      <c r="J99" s="163">
        <f>J142</f>
        <v>0</v>
      </c>
      <c r="K99" s="105"/>
      <c r="L99" s="164"/>
    </row>
    <row r="100" spans="2:12" s="10" customFormat="1" ht="19.899999999999999" customHeight="1">
      <c r="B100" s="160"/>
      <c r="C100" s="105"/>
      <c r="D100" s="161" t="s">
        <v>129</v>
      </c>
      <c r="E100" s="162"/>
      <c r="F100" s="162"/>
      <c r="G100" s="162"/>
      <c r="H100" s="162"/>
      <c r="I100" s="162"/>
      <c r="J100" s="163">
        <f>J173</f>
        <v>0</v>
      </c>
      <c r="K100" s="105"/>
      <c r="L100" s="164"/>
    </row>
    <row r="101" spans="2:12" s="10" customFormat="1" ht="19.899999999999999" customHeight="1">
      <c r="B101" s="160"/>
      <c r="C101" s="105"/>
      <c r="D101" s="161" t="s">
        <v>130</v>
      </c>
      <c r="E101" s="162"/>
      <c r="F101" s="162"/>
      <c r="G101" s="162"/>
      <c r="H101" s="162"/>
      <c r="I101" s="162"/>
      <c r="J101" s="163">
        <f>J208</f>
        <v>0</v>
      </c>
      <c r="K101" s="105"/>
      <c r="L101" s="164"/>
    </row>
    <row r="102" spans="2:12" s="10" customFormat="1" ht="19.899999999999999" customHeight="1">
      <c r="B102" s="160"/>
      <c r="C102" s="105"/>
      <c r="D102" s="161" t="s">
        <v>131</v>
      </c>
      <c r="E102" s="162"/>
      <c r="F102" s="162"/>
      <c r="G102" s="162"/>
      <c r="H102" s="162"/>
      <c r="I102" s="162"/>
      <c r="J102" s="163">
        <f>J216</f>
        <v>0</v>
      </c>
      <c r="K102" s="105"/>
      <c r="L102" s="164"/>
    </row>
    <row r="103" spans="2:12" s="9" customFormat="1" ht="24.95" customHeight="1">
      <c r="B103" s="154"/>
      <c r="C103" s="155"/>
      <c r="D103" s="156" t="s">
        <v>132</v>
      </c>
      <c r="E103" s="157"/>
      <c r="F103" s="157"/>
      <c r="G103" s="157"/>
      <c r="H103" s="157"/>
      <c r="I103" s="157"/>
      <c r="J103" s="158">
        <f>J218</f>
        <v>0</v>
      </c>
      <c r="K103" s="155"/>
      <c r="L103" s="159"/>
    </row>
    <row r="104" spans="2:12" s="10" customFormat="1" ht="19.899999999999999" customHeight="1">
      <c r="B104" s="160"/>
      <c r="C104" s="105"/>
      <c r="D104" s="161" t="s">
        <v>133</v>
      </c>
      <c r="E104" s="162"/>
      <c r="F104" s="162"/>
      <c r="G104" s="162"/>
      <c r="H104" s="162"/>
      <c r="I104" s="162"/>
      <c r="J104" s="163">
        <f>J219</f>
        <v>0</v>
      </c>
      <c r="K104" s="105"/>
      <c r="L104" s="164"/>
    </row>
    <row r="105" spans="2:12" s="10" customFormat="1" ht="19.899999999999999" customHeight="1">
      <c r="B105" s="160"/>
      <c r="C105" s="105"/>
      <c r="D105" s="161" t="s">
        <v>134</v>
      </c>
      <c r="E105" s="162"/>
      <c r="F105" s="162"/>
      <c r="G105" s="162"/>
      <c r="H105" s="162"/>
      <c r="I105" s="162"/>
      <c r="J105" s="163">
        <f>J225</f>
        <v>0</v>
      </c>
      <c r="K105" s="105"/>
      <c r="L105" s="164"/>
    </row>
    <row r="106" spans="2:12" s="10" customFormat="1" ht="19.899999999999999" customHeight="1">
      <c r="B106" s="160"/>
      <c r="C106" s="105"/>
      <c r="D106" s="161" t="s">
        <v>135</v>
      </c>
      <c r="E106" s="162"/>
      <c r="F106" s="162"/>
      <c r="G106" s="162"/>
      <c r="H106" s="162"/>
      <c r="I106" s="162"/>
      <c r="J106" s="163">
        <f>J276</f>
        <v>0</v>
      </c>
      <c r="K106" s="105"/>
      <c r="L106" s="164"/>
    </row>
    <row r="107" spans="2:12" s="10" customFormat="1" ht="19.899999999999999" customHeight="1">
      <c r="B107" s="160"/>
      <c r="C107" s="105"/>
      <c r="D107" s="161" t="s">
        <v>136</v>
      </c>
      <c r="E107" s="162"/>
      <c r="F107" s="162"/>
      <c r="G107" s="162"/>
      <c r="H107" s="162"/>
      <c r="I107" s="162"/>
      <c r="J107" s="163">
        <f>J283</f>
        <v>0</v>
      </c>
      <c r="K107" s="105"/>
      <c r="L107" s="164"/>
    </row>
    <row r="108" spans="2:12" s="10" customFormat="1" ht="19.899999999999999" customHeight="1">
      <c r="B108" s="160"/>
      <c r="C108" s="105"/>
      <c r="D108" s="161" t="s">
        <v>137</v>
      </c>
      <c r="E108" s="162"/>
      <c r="F108" s="162"/>
      <c r="G108" s="162"/>
      <c r="H108" s="162"/>
      <c r="I108" s="162"/>
      <c r="J108" s="163">
        <f>J290</f>
        <v>0</v>
      </c>
      <c r="K108" s="105"/>
      <c r="L108" s="164"/>
    </row>
    <row r="109" spans="2:12" s="10" customFormat="1" ht="19.899999999999999" customHeight="1">
      <c r="B109" s="160"/>
      <c r="C109" s="105"/>
      <c r="D109" s="161" t="s">
        <v>138</v>
      </c>
      <c r="E109" s="162"/>
      <c r="F109" s="162"/>
      <c r="G109" s="162"/>
      <c r="H109" s="162"/>
      <c r="I109" s="162"/>
      <c r="J109" s="163">
        <f>J297</f>
        <v>0</v>
      </c>
      <c r="K109" s="105"/>
      <c r="L109" s="164"/>
    </row>
    <row r="110" spans="2:12" s="10" customFormat="1" ht="19.899999999999999" customHeight="1">
      <c r="B110" s="160"/>
      <c r="C110" s="105"/>
      <c r="D110" s="161" t="s">
        <v>139</v>
      </c>
      <c r="E110" s="162"/>
      <c r="F110" s="162"/>
      <c r="G110" s="162"/>
      <c r="H110" s="162"/>
      <c r="I110" s="162"/>
      <c r="J110" s="163">
        <f>J314</f>
        <v>0</v>
      </c>
      <c r="K110" s="105"/>
      <c r="L110" s="164"/>
    </row>
    <row r="111" spans="2:12" s="10" customFormat="1" ht="19.899999999999999" customHeight="1">
      <c r="B111" s="160"/>
      <c r="C111" s="105"/>
      <c r="D111" s="161" t="s">
        <v>140</v>
      </c>
      <c r="E111" s="162"/>
      <c r="F111" s="162"/>
      <c r="G111" s="162"/>
      <c r="H111" s="162"/>
      <c r="I111" s="162"/>
      <c r="J111" s="163">
        <f>J335</f>
        <v>0</v>
      </c>
      <c r="K111" s="105"/>
      <c r="L111" s="164"/>
    </row>
    <row r="112" spans="2:12" s="10" customFormat="1" ht="19.899999999999999" customHeight="1">
      <c r="B112" s="160"/>
      <c r="C112" s="105"/>
      <c r="D112" s="161" t="s">
        <v>141</v>
      </c>
      <c r="E112" s="162"/>
      <c r="F112" s="162"/>
      <c r="G112" s="162"/>
      <c r="H112" s="162"/>
      <c r="I112" s="162"/>
      <c r="J112" s="163">
        <f>J342</f>
        <v>0</v>
      </c>
      <c r="K112" s="105"/>
      <c r="L112" s="164"/>
    </row>
    <row r="113" spans="1:31" s="9" customFormat="1" ht="24.95" customHeight="1">
      <c r="B113" s="154"/>
      <c r="C113" s="155"/>
      <c r="D113" s="156" t="s">
        <v>142</v>
      </c>
      <c r="E113" s="157"/>
      <c r="F113" s="157"/>
      <c r="G113" s="157"/>
      <c r="H113" s="157"/>
      <c r="I113" s="157"/>
      <c r="J113" s="158">
        <f>J350</f>
        <v>0</v>
      </c>
      <c r="K113" s="155"/>
      <c r="L113" s="159"/>
    </row>
    <row r="114" spans="1:31" s="9" customFormat="1" ht="24.95" customHeight="1">
      <c r="B114" s="154"/>
      <c r="C114" s="155"/>
      <c r="D114" s="156" t="s">
        <v>143</v>
      </c>
      <c r="E114" s="157"/>
      <c r="F114" s="157"/>
      <c r="G114" s="157"/>
      <c r="H114" s="157"/>
      <c r="I114" s="157"/>
      <c r="J114" s="158">
        <f>J354</f>
        <v>0</v>
      </c>
      <c r="K114" s="155"/>
      <c r="L114" s="159"/>
    </row>
    <row r="115" spans="1:31" s="10" customFormat="1" ht="19.899999999999999" customHeight="1">
      <c r="B115" s="160"/>
      <c r="C115" s="105"/>
      <c r="D115" s="161" t="s">
        <v>144</v>
      </c>
      <c r="E115" s="162"/>
      <c r="F115" s="162"/>
      <c r="G115" s="162"/>
      <c r="H115" s="162"/>
      <c r="I115" s="162"/>
      <c r="J115" s="163">
        <f>J355</f>
        <v>0</v>
      </c>
      <c r="K115" s="105"/>
      <c r="L115" s="164"/>
    </row>
    <row r="116" spans="1:31" s="2" customFormat="1" ht="21.75" customHeight="1">
      <c r="A116" s="35"/>
      <c r="B116" s="36"/>
      <c r="C116" s="37"/>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31" s="2" customFormat="1" ht="6.95" customHeight="1">
      <c r="A117" s="35"/>
      <c r="B117" s="55"/>
      <c r="C117" s="56"/>
      <c r="D117" s="56"/>
      <c r="E117" s="56"/>
      <c r="F117" s="56"/>
      <c r="G117" s="56"/>
      <c r="H117" s="56"/>
      <c r="I117" s="56"/>
      <c r="J117" s="56"/>
      <c r="K117" s="56"/>
      <c r="L117" s="52"/>
      <c r="S117" s="35"/>
      <c r="T117" s="35"/>
      <c r="U117" s="35"/>
      <c r="V117" s="35"/>
      <c r="W117" s="35"/>
      <c r="X117" s="35"/>
      <c r="Y117" s="35"/>
      <c r="Z117" s="35"/>
      <c r="AA117" s="35"/>
      <c r="AB117" s="35"/>
      <c r="AC117" s="35"/>
      <c r="AD117" s="35"/>
      <c r="AE117" s="35"/>
    </row>
    <row r="121" spans="1:31" s="2" customFormat="1" ht="6.95" customHeight="1">
      <c r="A121" s="35"/>
      <c r="B121" s="57"/>
      <c r="C121" s="58"/>
      <c r="D121" s="58"/>
      <c r="E121" s="58"/>
      <c r="F121" s="58"/>
      <c r="G121" s="58"/>
      <c r="H121" s="58"/>
      <c r="I121" s="58"/>
      <c r="J121" s="58"/>
      <c r="K121" s="58"/>
      <c r="L121" s="52"/>
      <c r="S121" s="35"/>
      <c r="T121" s="35"/>
      <c r="U121" s="35"/>
      <c r="V121" s="35"/>
      <c r="W121" s="35"/>
      <c r="X121" s="35"/>
      <c r="Y121" s="35"/>
      <c r="Z121" s="35"/>
      <c r="AA121" s="35"/>
      <c r="AB121" s="35"/>
      <c r="AC121" s="35"/>
      <c r="AD121" s="35"/>
      <c r="AE121" s="35"/>
    </row>
    <row r="122" spans="1:31" s="2" customFormat="1" ht="24.95" customHeight="1">
      <c r="A122" s="35"/>
      <c r="B122" s="36"/>
      <c r="C122" s="23" t="s">
        <v>145</v>
      </c>
      <c r="D122" s="37"/>
      <c r="E122" s="37"/>
      <c r="F122" s="37"/>
      <c r="G122" s="37"/>
      <c r="H122" s="37"/>
      <c r="I122" s="37"/>
      <c r="J122" s="37"/>
      <c r="K122" s="37"/>
      <c r="L122" s="52"/>
      <c r="S122" s="35"/>
      <c r="T122" s="35"/>
      <c r="U122" s="35"/>
      <c r="V122" s="35"/>
      <c r="W122" s="35"/>
      <c r="X122" s="35"/>
      <c r="Y122" s="35"/>
      <c r="Z122" s="35"/>
      <c r="AA122" s="35"/>
      <c r="AB122" s="35"/>
      <c r="AC122" s="35"/>
      <c r="AD122" s="35"/>
      <c r="AE122" s="35"/>
    </row>
    <row r="123" spans="1:31" s="2" customFormat="1" ht="6.95" customHeight="1">
      <c r="A123" s="35"/>
      <c r="B123" s="36"/>
      <c r="C123" s="37"/>
      <c r="D123" s="37"/>
      <c r="E123" s="37"/>
      <c r="F123" s="37"/>
      <c r="G123" s="37"/>
      <c r="H123" s="37"/>
      <c r="I123" s="37"/>
      <c r="J123" s="37"/>
      <c r="K123" s="37"/>
      <c r="L123" s="52"/>
      <c r="S123" s="35"/>
      <c r="T123" s="35"/>
      <c r="U123" s="35"/>
      <c r="V123" s="35"/>
      <c r="W123" s="35"/>
      <c r="X123" s="35"/>
      <c r="Y123" s="35"/>
      <c r="Z123" s="35"/>
      <c r="AA123" s="35"/>
      <c r="AB123" s="35"/>
      <c r="AC123" s="35"/>
      <c r="AD123" s="35"/>
      <c r="AE123" s="35"/>
    </row>
    <row r="124" spans="1:31" s="2" customFormat="1" ht="12" customHeight="1">
      <c r="A124" s="35"/>
      <c r="B124" s="36"/>
      <c r="C124" s="29" t="s">
        <v>16</v>
      </c>
      <c r="D124" s="37"/>
      <c r="E124" s="37"/>
      <c r="F124" s="37"/>
      <c r="G124" s="37"/>
      <c r="H124" s="37"/>
      <c r="I124" s="37"/>
      <c r="J124" s="37"/>
      <c r="K124" s="37"/>
      <c r="L124" s="52"/>
      <c r="S124" s="35"/>
      <c r="T124" s="35"/>
      <c r="U124" s="35"/>
      <c r="V124" s="35"/>
      <c r="W124" s="35"/>
      <c r="X124" s="35"/>
      <c r="Y124" s="35"/>
      <c r="Z124" s="35"/>
      <c r="AA124" s="35"/>
      <c r="AB124" s="35"/>
      <c r="AC124" s="35"/>
      <c r="AD124" s="35"/>
      <c r="AE124" s="35"/>
    </row>
    <row r="125" spans="1:31" s="2" customFormat="1" ht="16.5" customHeight="1">
      <c r="A125" s="35"/>
      <c r="B125" s="36"/>
      <c r="C125" s="37"/>
      <c r="D125" s="37"/>
      <c r="E125" s="313" t="str">
        <f>E7</f>
        <v>REKONSTRUKCE RODINNÉHO POKOJE</v>
      </c>
      <c r="F125" s="314"/>
      <c r="G125" s="314"/>
      <c r="H125" s="314"/>
      <c r="I125" s="37"/>
      <c r="J125" s="37"/>
      <c r="K125" s="37"/>
      <c r="L125" s="52"/>
      <c r="S125" s="35"/>
      <c r="T125" s="35"/>
      <c r="U125" s="35"/>
      <c r="V125" s="35"/>
      <c r="W125" s="35"/>
      <c r="X125" s="35"/>
      <c r="Y125" s="35"/>
      <c r="Z125" s="35"/>
      <c r="AA125" s="35"/>
      <c r="AB125" s="35"/>
      <c r="AC125" s="35"/>
      <c r="AD125" s="35"/>
      <c r="AE125" s="35"/>
    </row>
    <row r="126" spans="1:31" s="2" customFormat="1" ht="12" customHeight="1">
      <c r="A126" s="35"/>
      <c r="B126" s="36"/>
      <c r="C126" s="29" t="s">
        <v>119</v>
      </c>
      <c r="D126" s="37"/>
      <c r="E126" s="37"/>
      <c r="F126" s="37"/>
      <c r="G126" s="37"/>
      <c r="H126" s="37"/>
      <c r="I126" s="37"/>
      <c r="J126" s="37"/>
      <c r="K126" s="37"/>
      <c r="L126" s="52"/>
      <c r="S126" s="35"/>
      <c r="T126" s="35"/>
      <c r="U126" s="35"/>
      <c r="V126" s="35"/>
      <c r="W126" s="35"/>
      <c r="X126" s="35"/>
      <c r="Y126" s="35"/>
      <c r="Z126" s="35"/>
      <c r="AA126" s="35"/>
      <c r="AB126" s="35"/>
      <c r="AC126" s="35"/>
      <c r="AD126" s="35"/>
      <c r="AE126" s="35"/>
    </row>
    <row r="127" spans="1:31" s="2" customFormat="1" ht="16.5" customHeight="1">
      <c r="A127" s="35"/>
      <c r="B127" s="36"/>
      <c r="C127" s="37"/>
      <c r="D127" s="37"/>
      <c r="E127" s="261" t="str">
        <f>E9</f>
        <v>D.1.1 - Architektonicko-stavební řešení</v>
      </c>
      <c r="F127" s="315"/>
      <c r="G127" s="315"/>
      <c r="H127" s="315"/>
      <c r="I127" s="37"/>
      <c r="J127" s="37"/>
      <c r="K127" s="37"/>
      <c r="L127" s="52"/>
      <c r="S127" s="35"/>
      <c r="T127" s="35"/>
      <c r="U127" s="35"/>
      <c r="V127" s="35"/>
      <c r="W127" s="35"/>
      <c r="X127" s="35"/>
      <c r="Y127" s="35"/>
      <c r="Z127" s="35"/>
      <c r="AA127" s="35"/>
      <c r="AB127" s="35"/>
      <c r="AC127" s="35"/>
      <c r="AD127" s="35"/>
      <c r="AE127" s="35"/>
    </row>
    <row r="128" spans="1:31" s="2" customFormat="1" ht="6.95" customHeight="1">
      <c r="A128" s="35"/>
      <c r="B128" s="36"/>
      <c r="C128" s="37"/>
      <c r="D128" s="37"/>
      <c r="E128" s="37"/>
      <c r="F128" s="37"/>
      <c r="G128" s="37"/>
      <c r="H128" s="37"/>
      <c r="I128" s="37"/>
      <c r="J128" s="37"/>
      <c r="K128" s="37"/>
      <c r="L128" s="52"/>
      <c r="S128" s="35"/>
      <c r="T128" s="35"/>
      <c r="U128" s="35"/>
      <c r="V128" s="35"/>
      <c r="W128" s="35"/>
      <c r="X128" s="35"/>
      <c r="Y128" s="35"/>
      <c r="Z128" s="35"/>
      <c r="AA128" s="35"/>
      <c r="AB128" s="35"/>
      <c r="AC128" s="35"/>
      <c r="AD128" s="35"/>
      <c r="AE128" s="35"/>
    </row>
    <row r="129" spans="1:65" s="2" customFormat="1" ht="12" customHeight="1">
      <c r="A129" s="35"/>
      <c r="B129" s="36"/>
      <c r="C129" s="29" t="s">
        <v>22</v>
      </c>
      <c r="D129" s="37"/>
      <c r="E129" s="37"/>
      <c r="F129" s="27" t="str">
        <f>F12</f>
        <v xml:space="preserve"> </v>
      </c>
      <c r="G129" s="37"/>
      <c r="H129" s="37"/>
      <c r="I129" s="29" t="s">
        <v>24</v>
      </c>
      <c r="J129" s="67" t="str">
        <f>IF(J12="","",J12)</f>
        <v>3. 6. 2022</v>
      </c>
      <c r="K129" s="37"/>
      <c r="L129" s="52"/>
      <c r="S129" s="35"/>
      <c r="T129" s="35"/>
      <c r="U129" s="35"/>
      <c r="V129" s="35"/>
      <c r="W129" s="35"/>
      <c r="X129" s="35"/>
      <c r="Y129" s="35"/>
      <c r="Z129" s="35"/>
      <c r="AA129" s="35"/>
      <c r="AB129" s="35"/>
      <c r="AC129" s="35"/>
      <c r="AD129" s="35"/>
      <c r="AE129" s="35"/>
    </row>
    <row r="130" spans="1:65" s="2" customFormat="1" ht="6.95" customHeight="1">
      <c r="A130" s="35"/>
      <c r="B130" s="36"/>
      <c r="C130" s="37"/>
      <c r="D130" s="37"/>
      <c r="E130" s="37"/>
      <c r="F130" s="37"/>
      <c r="G130" s="37"/>
      <c r="H130" s="37"/>
      <c r="I130" s="37"/>
      <c r="J130" s="37"/>
      <c r="K130" s="37"/>
      <c r="L130" s="52"/>
      <c r="S130" s="35"/>
      <c r="T130" s="35"/>
      <c r="U130" s="35"/>
      <c r="V130" s="35"/>
      <c r="W130" s="35"/>
      <c r="X130" s="35"/>
      <c r="Y130" s="35"/>
      <c r="Z130" s="35"/>
      <c r="AA130" s="35"/>
      <c r="AB130" s="35"/>
      <c r="AC130" s="35"/>
      <c r="AD130" s="35"/>
      <c r="AE130" s="35"/>
    </row>
    <row r="131" spans="1:65" s="2" customFormat="1" ht="15.2" customHeight="1">
      <c r="A131" s="35"/>
      <c r="B131" s="36"/>
      <c r="C131" s="29" t="s">
        <v>30</v>
      </c>
      <c r="D131" s="37"/>
      <c r="E131" s="37"/>
      <c r="F131" s="27" t="str">
        <f>E15</f>
        <v>Nemocnice Třinec, p.o.</v>
      </c>
      <c r="G131" s="37"/>
      <c r="H131" s="37"/>
      <c r="I131" s="29" t="s">
        <v>36</v>
      </c>
      <c r="J131" s="33" t="str">
        <f>E21</f>
        <v>KANIA a.s.</v>
      </c>
      <c r="K131" s="37"/>
      <c r="L131" s="52"/>
      <c r="S131" s="35"/>
      <c r="T131" s="35"/>
      <c r="U131" s="35"/>
      <c r="V131" s="35"/>
      <c r="W131" s="35"/>
      <c r="X131" s="35"/>
      <c r="Y131" s="35"/>
      <c r="Z131" s="35"/>
      <c r="AA131" s="35"/>
      <c r="AB131" s="35"/>
      <c r="AC131" s="35"/>
      <c r="AD131" s="35"/>
      <c r="AE131" s="35"/>
    </row>
    <row r="132" spans="1:65" s="2" customFormat="1" ht="15.2" customHeight="1">
      <c r="A132" s="35"/>
      <c r="B132" s="36"/>
      <c r="C132" s="29" t="s">
        <v>34</v>
      </c>
      <c r="D132" s="37"/>
      <c r="E132" s="37"/>
      <c r="F132" s="27" t="str">
        <f>IF(E18="","",E18)</f>
        <v>Vyplň údaj</v>
      </c>
      <c r="G132" s="37"/>
      <c r="H132" s="37"/>
      <c r="I132" s="29" t="s">
        <v>39</v>
      </c>
      <c r="J132" s="33" t="str">
        <f>E24</f>
        <v xml:space="preserve"> </v>
      </c>
      <c r="K132" s="37"/>
      <c r="L132" s="52"/>
      <c r="S132" s="35"/>
      <c r="T132" s="35"/>
      <c r="U132" s="35"/>
      <c r="V132" s="35"/>
      <c r="W132" s="35"/>
      <c r="X132" s="35"/>
      <c r="Y132" s="35"/>
      <c r="Z132" s="35"/>
      <c r="AA132" s="35"/>
      <c r="AB132" s="35"/>
      <c r="AC132" s="35"/>
      <c r="AD132" s="35"/>
      <c r="AE132" s="35"/>
    </row>
    <row r="133" spans="1:65" s="2" customFormat="1" ht="10.35" customHeight="1">
      <c r="A133" s="35"/>
      <c r="B133" s="36"/>
      <c r="C133" s="37"/>
      <c r="D133" s="37"/>
      <c r="E133" s="37"/>
      <c r="F133" s="37"/>
      <c r="G133" s="37"/>
      <c r="H133" s="37"/>
      <c r="I133" s="37"/>
      <c r="J133" s="37"/>
      <c r="K133" s="37"/>
      <c r="L133" s="52"/>
      <c r="S133" s="35"/>
      <c r="T133" s="35"/>
      <c r="U133" s="35"/>
      <c r="V133" s="35"/>
      <c r="W133" s="35"/>
      <c r="X133" s="35"/>
      <c r="Y133" s="35"/>
      <c r="Z133" s="35"/>
      <c r="AA133" s="35"/>
      <c r="AB133" s="35"/>
      <c r="AC133" s="35"/>
      <c r="AD133" s="35"/>
      <c r="AE133" s="35"/>
    </row>
    <row r="134" spans="1:65" s="11" customFormat="1" ht="29.25" customHeight="1">
      <c r="A134" s="165"/>
      <c r="B134" s="166"/>
      <c r="C134" s="167" t="s">
        <v>146</v>
      </c>
      <c r="D134" s="168" t="s">
        <v>67</v>
      </c>
      <c r="E134" s="168" t="s">
        <v>63</v>
      </c>
      <c r="F134" s="168" t="s">
        <v>64</v>
      </c>
      <c r="G134" s="168" t="s">
        <v>147</v>
      </c>
      <c r="H134" s="168" t="s">
        <v>148</v>
      </c>
      <c r="I134" s="168" t="s">
        <v>149</v>
      </c>
      <c r="J134" s="168" t="s">
        <v>123</v>
      </c>
      <c r="K134" s="169" t="s">
        <v>150</v>
      </c>
      <c r="L134" s="170"/>
      <c r="M134" s="76" t="s">
        <v>1</v>
      </c>
      <c r="N134" s="77" t="s">
        <v>46</v>
      </c>
      <c r="O134" s="77" t="s">
        <v>151</v>
      </c>
      <c r="P134" s="77" t="s">
        <v>152</v>
      </c>
      <c r="Q134" s="77" t="s">
        <v>153</v>
      </c>
      <c r="R134" s="77" t="s">
        <v>154</v>
      </c>
      <c r="S134" s="77" t="s">
        <v>155</v>
      </c>
      <c r="T134" s="78" t="s">
        <v>156</v>
      </c>
      <c r="U134" s="165"/>
      <c r="V134" s="165"/>
      <c r="W134" s="165"/>
      <c r="X134" s="165"/>
      <c r="Y134" s="165"/>
      <c r="Z134" s="165"/>
      <c r="AA134" s="165"/>
      <c r="AB134" s="165"/>
      <c r="AC134" s="165"/>
      <c r="AD134" s="165"/>
      <c r="AE134" s="165"/>
    </row>
    <row r="135" spans="1:65" s="2" customFormat="1" ht="22.9" customHeight="1">
      <c r="A135" s="35"/>
      <c r="B135" s="36"/>
      <c r="C135" s="83" t="s">
        <v>157</v>
      </c>
      <c r="D135" s="37"/>
      <c r="E135" s="37"/>
      <c r="F135" s="37"/>
      <c r="G135" s="37"/>
      <c r="H135" s="37"/>
      <c r="I135" s="37"/>
      <c r="J135" s="171">
        <f>BK135</f>
        <v>0</v>
      </c>
      <c r="K135" s="37"/>
      <c r="L135" s="40"/>
      <c r="M135" s="79"/>
      <c r="N135" s="172"/>
      <c r="O135" s="80"/>
      <c r="P135" s="173">
        <f>P136+P218+P350+P354</f>
        <v>0</v>
      </c>
      <c r="Q135" s="80"/>
      <c r="R135" s="173">
        <f>R136+R218+R350+R354</f>
        <v>11.345674280000001</v>
      </c>
      <c r="S135" s="80"/>
      <c r="T135" s="174">
        <f>T136+T218+T350+T354</f>
        <v>11.096933999999999</v>
      </c>
      <c r="U135" s="35"/>
      <c r="V135" s="35"/>
      <c r="W135" s="35"/>
      <c r="X135" s="35"/>
      <c r="Y135" s="35"/>
      <c r="Z135" s="35"/>
      <c r="AA135" s="35"/>
      <c r="AB135" s="35"/>
      <c r="AC135" s="35"/>
      <c r="AD135" s="35"/>
      <c r="AE135" s="35"/>
      <c r="AT135" s="17" t="s">
        <v>81</v>
      </c>
      <c r="AU135" s="17" t="s">
        <v>125</v>
      </c>
      <c r="BK135" s="175">
        <f>BK136+BK218+BK350+BK354</f>
        <v>0</v>
      </c>
    </row>
    <row r="136" spans="1:65" s="12" customFormat="1" ht="25.9" customHeight="1">
      <c r="B136" s="176"/>
      <c r="C136" s="177"/>
      <c r="D136" s="178" t="s">
        <v>81</v>
      </c>
      <c r="E136" s="179" t="s">
        <v>158</v>
      </c>
      <c r="F136" s="179" t="s">
        <v>159</v>
      </c>
      <c r="G136" s="177"/>
      <c r="H136" s="177"/>
      <c r="I136" s="180"/>
      <c r="J136" s="181">
        <f>BK136</f>
        <v>0</v>
      </c>
      <c r="K136" s="177"/>
      <c r="L136" s="182"/>
      <c r="M136" s="183"/>
      <c r="N136" s="184"/>
      <c r="O136" s="184"/>
      <c r="P136" s="185">
        <f>P137+P142+P173+P208+P216</f>
        <v>0</v>
      </c>
      <c r="Q136" s="184"/>
      <c r="R136" s="185">
        <f>R137+R142+R173+R208+R216</f>
        <v>8.9616558400000006</v>
      </c>
      <c r="S136" s="184"/>
      <c r="T136" s="186">
        <f>T137+T142+T173+T208+T216</f>
        <v>10.397195999999999</v>
      </c>
      <c r="AR136" s="187" t="s">
        <v>90</v>
      </c>
      <c r="AT136" s="188" t="s">
        <v>81</v>
      </c>
      <c r="AU136" s="188" t="s">
        <v>82</v>
      </c>
      <c r="AY136" s="187" t="s">
        <v>160</v>
      </c>
      <c r="BK136" s="189">
        <f>BK137+BK142+BK173+BK208+BK216</f>
        <v>0</v>
      </c>
    </row>
    <row r="137" spans="1:65" s="12" customFormat="1" ht="22.9" customHeight="1">
      <c r="B137" s="176"/>
      <c r="C137" s="177"/>
      <c r="D137" s="178" t="s">
        <v>81</v>
      </c>
      <c r="E137" s="190" t="s">
        <v>161</v>
      </c>
      <c r="F137" s="190" t="s">
        <v>162</v>
      </c>
      <c r="G137" s="177"/>
      <c r="H137" s="177"/>
      <c r="I137" s="180"/>
      <c r="J137" s="191">
        <f>BK137</f>
        <v>0</v>
      </c>
      <c r="K137" s="177"/>
      <c r="L137" s="182"/>
      <c r="M137" s="183"/>
      <c r="N137" s="184"/>
      <c r="O137" s="184"/>
      <c r="P137" s="185">
        <f>SUM(P138:P141)</f>
        <v>0</v>
      </c>
      <c r="Q137" s="184"/>
      <c r="R137" s="185">
        <f>SUM(R138:R141)</f>
        <v>0.12299940000000001</v>
      </c>
      <c r="S137" s="184"/>
      <c r="T137" s="186">
        <f>SUM(T138:T141)</f>
        <v>0</v>
      </c>
      <c r="AR137" s="187" t="s">
        <v>90</v>
      </c>
      <c r="AT137" s="188" t="s">
        <v>81</v>
      </c>
      <c r="AU137" s="188" t="s">
        <v>90</v>
      </c>
      <c r="AY137" s="187" t="s">
        <v>160</v>
      </c>
      <c r="BK137" s="189">
        <f>SUM(BK138:BK141)</f>
        <v>0</v>
      </c>
    </row>
    <row r="138" spans="1:65" s="2" customFormat="1" ht="16.5" customHeight="1">
      <c r="A138" s="35"/>
      <c r="B138" s="36"/>
      <c r="C138" s="192" t="s">
        <v>90</v>
      </c>
      <c r="D138" s="192" t="s">
        <v>163</v>
      </c>
      <c r="E138" s="193" t="s">
        <v>164</v>
      </c>
      <c r="F138" s="194" t="s">
        <v>165</v>
      </c>
      <c r="G138" s="195" t="s">
        <v>166</v>
      </c>
      <c r="H138" s="196">
        <v>0.02</v>
      </c>
      <c r="I138" s="197"/>
      <c r="J138" s="198">
        <f>ROUND(I138*H138,2)</f>
        <v>0</v>
      </c>
      <c r="K138" s="194" t="s">
        <v>167</v>
      </c>
      <c r="L138" s="40"/>
      <c r="M138" s="199" t="s">
        <v>1</v>
      </c>
      <c r="N138" s="200" t="s">
        <v>47</v>
      </c>
      <c r="O138" s="72"/>
      <c r="P138" s="201">
        <f>O138*H138</f>
        <v>0</v>
      </c>
      <c r="Q138" s="201">
        <v>1.0900000000000001</v>
      </c>
      <c r="R138" s="201">
        <f>Q138*H138</f>
        <v>2.1800000000000003E-2</v>
      </c>
      <c r="S138" s="201">
        <v>0</v>
      </c>
      <c r="T138" s="202">
        <f>S138*H138</f>
        <v>0</v>
      </c>
      <c r="U138" s="35"/>
      <c r="V138" s="35"/>
      <c r="W138" s="35"/>
      <c r="X138" s="35"/>
      <c r="Y138" s="35"/>
      <c r="Z138" s="35"/>
      <c r="AA138" s="35"/>
      <c r="AB138" s="35"/>
      <c r="AC138" s="35"/>
      <c r="AD138" s="35"/>
      <c r="AE138" s="35"/>
      <c r="AR138" s="203" t="s">
        <v>168</v>
      </c>
      <c r="AT138" s="203" t="s">
        <v>163</v>
      </c>
      <c r="AU138" s="203" t="s">
        <v>92</v>
      </c>
      <c r="AY138" s="17" t="s">
        <v>160</v>
      </c>
      <c r="BE138" s="204">
        <f>IF(N138="základní",J138,0)</f>
        <v>0</v>
      </c>
      <c r="BF138" s="204">
        <f>IF(N138="snížená",J138,0)</f>
        <v>0</v>
      </c>
      <c r="BG138" s="204">
        <f>IF(N138="zákl. přenesená",J138,0)</f>
        <v>0</v>
      </c>
      <c r="BH138" s="204">
        <f>IF(N138="sníž. přenesená",J138,0)</f>
        <v>0</v>
      </c>
      <c r="BI138" s="204">
        <f>IF(N138="nulová",J138,0)</f>
        <v>0</v>
      </c>
      <c r="BJ138" s="17" t="s">
        <v>90</v>
      </c>
      <c r="BK138" s="204">
        <f>ROUND(I138*H138,2)</f>
        <v>0</v>
      </c>
      <c r="BL138" s="17" t="s">
        <v>168</v>
      </c>
      <c r="BM138" s="203" t="s">
        <v>169</v>
      </c>
    </row>
    <row r="139" spans="1:65" s="2" customFormat="1" ht="19.5">
      <c r="A139" s="35"/>
      <c r="B139" s="36"/>
      <c r="C139" s="37"/>
      <c r="D139" s="205" t="s">
        <v>170</v>
      </c>
      <c r="E139" s="37"/>
      <c r="F139" s="206" t="s">
        <v>171</v>
      </c>
      <c r="G139" s="37"/>
      <c r="H139" s="37"/>
      <c r="I139" s="207"/>
      <c r="J139" s="37"/>
      <c r="K139" s="37"/>
      <c r="L139" s="40"/>
      <c r="M139" s="208"/>
      <c r="N139" s="209"/>
      <c r="O139" s="72"/>
      <c r="P139" s="72"/>
      <c r="Q139" s="72"/>
      <c r="R139" s="72"/>
      <c r="S139" s="72"/>
      <c r="T139" s="73"/>
      <c r="U139" s="35"/>
      <c r="V139" s="35"/>
      <c r="W139" s="35"/>
      <c r="X139" s="35"/>
      <c r="Y139" s="35"/>
      <c r="Z139" s="35"/>
      <c r="AA139" s="35"/>
      <c r="AB139" s="35"/>
      <c r="AC139" s="35"/>
      <c r="AD139" s="35"/>
      <c r="AE139" s="35"/>
      <c r="AT139" s="17" t="s">
        <v>170</v>
      </c>
      <c r="AU139" s="17" t="s">
        <v>92</v>
      </c>
    </row>
    <row r="140" spans="1:65" s="2" customFormat="1" ht="21.75" customHeight="1">
      <c r="A140" s="35"/>
      <c r="B140" s="36"/>
      <c r="C140" s="192" t="s">
        <v>92</v>
      </c>
      <c r="D140" s="192" t="s">
        <v>163</v>
      </c>
      <c r="E140" s="193" t="s">
        <v>172</v>
      </c>
      <c r="F140" s="194" t="s">
        <v>173</v>
      </c>
      <c r="G140" s="195" t="s">
        <v>174</v>
      </c>
      <c r="H140" s="196">
        <v>1.62</v>
      </c>
      <c r="I140" s="197"/>
      <c r="J140" s="198">
        <f>ROUND(I140*H140,2)</f>
        <v>0</v>
      </c>
      <c r="K140" s="194" t="s">
        <v>167</v>
      </c>
      <c r="L140" s="40"/>
      <c r="M140" s="199" t="s">
        <v>1</v>
      </c>
      <c r="N140" s="200" t="s">
        <v>47</v>
      </c>
      <c r="O140" s="72"/>
      <c r="P140" s="201">
        <f>O140*H140</f>
        <v>0</v>
      </c>
      <c r="Q140" s="201">
        <v>6.1969999999999997E-2</v>
      </c>
      <c r="R140" s="201">
        <f>Q140*H140</f>
        <v>0.10039140000000001</v>
      </c>
      <c r="S140" s="201">
        <v>0</v>
      </c>
      <c r="T140" s="202">
        <f>S140*H140</f>
        <v>0</v>
      </c>
      <c r="U140" s="35"/>
      <c r="V140" s="35"/>
      <c r="W140" s="35"/>
      <c r="X140" s="35"/>
      <c r="Y140" s="35"/>
      <c r="Z140" s="35"/>
      <c r="AA140" s="35"/>
      <c r="AB140" s="35"/>
      <c r="AC140" s="35"/>
      <c r="AD140" s="35"/>
      <c r="AE140" s="35"/>
      <c r="AR140" s="203" t="s">
        <v>168</v>
      </c>
      <c r="AT140" s="203" t="s">
        <v>163</v>
      </c>
      <c r="AU140" s="203" t="s">
        <v>92</v>
      </c>
      <c r="AY140" s="17" t="s">
        <v>160</v>
      </c>
      <c r="BE140" s="204">
        <f>IF(N140="základní",J140,0)</f>
        <v>0</v>
      </c>
      <c r="BF140" s="204">
        <f>IF(N140="snížená",J140,0)</f>
        <v>0</v>
      </c>
      <c r="BG140" s="204">
        <f>IF(N140="zákl. přenesená",J140,0)</f>
        <v>0</v>
      </c>
      <c r="BH140" s="204">
        <f>IF(N140="sníž. přenesená",J140,0)</f>
        <v>0</v>
      </c>
      <c r="BI140" s="204">
        <f>IF(N140="nulová",J140,0)</f>
        <v>0</v>
      </c>
      <c r="BJ140" s="17" t="s">
        <v>90</v>
      </c>
      <c r="BK140" s="204">
        <f>ROUND(I140*H140,2)</f>
        <v>0</v>
      </c>
      <c r="BL140" s="17" t="s">
        <v>168</v>
      </c>
      <c r="BM140" s="203" t="s">
        <v>175</v>
      </c>
    </row>
    <row r="141" spans="1:65" s="2" customFormat="1" ht="16.5" customHeight="1">
      <c r="A141" s="35"/>
      <c r="B141" s="36"/>
      <c r="C141" s="192" t="s">
        <v>161</v>
      </c>
      <c r="D141" s="192" t="s">
        <v>163</v>
      </c>
      <c r="E141" s="193" t="s">
        <v>176</v>
      </c>
      <c r="F141" s="194" t="s">
        <v>177</v>
      </c>
      <c r="G141" s="195" t="s">
        <v>178</v>
      </c>
      <c r="H141" s="196">
        <v>4.04</v>
      </c>
      <c r="I141" s="197"/>
      <c r="J141" s="198">
        <f>ROUND(I141*H141,2)</f>
        <v>0</v>
      </c>
      <c r="K141" s="194" t="s">
        <v>167</v>
      </c>
      <c r="L141" s="40"/>
      <c r="M141" s="199" t="s">
        <v>1</v>
      </c>
      <c r="N141" s="200" t="s">
        <v>47</v>
      </c>
      <c r="O141" s="72"/>
      <c r="P141" s="201">
        <f>O141*H141</f>
        <v>0</v>
      </c>
      <c r="Q141" s="201">
        <v>2.0000000000000001E-4</v>
      </c>
      <c r="R141" s="201">
        <f>Q141*H141</f>
        <v>8.0800000000000002E-4</v>
      </c>
      <c r="S141" s="201">
        <v>0</v>
      </c>
      <c r="T141" s="202">
        <f>S141*H141</f>
        <v>0</v>
      </c>
      <c r="U141" s="35"/>
      <c r="V141" s="35"/>
      <c r="W141" s="35"/>
      <c r="X141" s="35"/>
      <c r="Y141" s="35"/>
      <c r="Z141" s="35"/>
      <c r="AA141" s="35"/>
      <c r="AB141" s="35"/>
      <c r="AC141" s="35"/>
      <c r="AD141" s="35"/>
      <c r="AE141" s="35"/>
      <c r="AR141" s="203" t="s">
        <v>168</v>
      </c>
      <c r="AT141" s="203" t="s">
        <v>163</v>
      </c>
      <c r="AU141" s="203" t="s">
        <v>92</v>
      </c>
      <c r="AY141" s="17" t="s">
        <v>160</v>
      </c>
      <c r="BE141" s="204">
        <f>IF(N141="základní",J141,0)</f>
        <v>0</v>
      </c>
      <c r="BF141" s="204">
        <f>IF(N141="snížená",J141,0)</f>
        <v>0</v>
      </c>
      <c r="BG141" s="204">
        <f>IF(N141="zákl. přenesená",J141,0)</f>
        <v>0</v>
      </c>
      <c r="BH141" s="204">
        <f>IF(N141="sníž. přenesená",J141,0)</f>
        <v>0</v>
      </c>
      <c r="BI141" s="204">
        <f>IF(N141="nulová",J141,0)</f>
        <v>0</v>
      </c>
      <c r="BJ141" s="17" t="s">
        <v>90</v>
      </c>
      <c r="BK141" s="204">
        <f>ROUND(I141*H141,2)</f>
        <v>0</v>
      </c>
      <c r="BL141" s="17" t="s">
        <v>168</v>
      </c>
      <c r="BM141" s="203" t="s">
        <v>179</v>
      </c>
    </row>
    <row r="142" spans="1:65" s="12" customFormat="1" ht="22.9" customHeight="1">
      <c r="B142" s="176"/>
      <c r="C142" s="177"/>
      <c r="D142" s="178" t="s">
        <v>81</v>
      </c>
      <c r="E142" s="190" t="s">
        <v>180</v>
      </c>
      <c r="F142" s="190" t="s">
        <v>181</v>
      </c>
      <c r="G142" s="177"/>
      <c r="H142" s="177"/>
      <c r="I142" s="180"/>
      <c r="J142" s="191">
        <f>BK142</f>
        <v>0</v>
      </c>
      <c r="K142" s="177"/>
      <c r="L142" s="182"/>
      <c r="M142" s="183"/>
      <c r="N142" s="184"/>
      <c r="O142" s="184"/>
      <c r="P142" s="185">
        <f>SUM(P143:P172)</f>
        <v>0</v>
      </c>
      <c r="Q142" s="184"/>
      <c r="R142" s="185">
        <f>SUM(R143:R172)</f>
        <v>8.8064680400000004</v>
      </c>
      <c r="S142" s="184"/>
      <c r="T142" s="186">
        <f>SUM(T143:T172)</f>
        <v>0</v>
      </c>
      <c r="AR142" s="187" t="s">
        <v>90</v>
      </c>
      <c r="AT142" s="188" t="s">
        <v>81</v>
      </c>
      <c r="AU142" s="188" t="s">
        <v>90</v>
      </c>
      <c r="AY142" s="187" t="s">
        <v>160</v>
      </c>
      <c r="BK142" s="189">
        <f>SUM(BK143:BK172)</f>
        <v>0</v>
      </c>
    </row>
    <row r="143" spans="1:65" s="2" customFormat="1" ht="16.5" customHeight="1">
      <c r="A143" s="35"/>
      <c r="B143" s="36"/>
      <c r="C143" s="192" t="s">
        <v>168</v>
      </c>
      <c r="D143" s="192" t="s">
        <v>163</v>
      </c>
      <c r="E143" s="193" t="s">
        <v>182</v>
      </c>
      <c r="F143" s="194" t="s">
        <v>183</v>
      </c>
      <c r="G143" s="195" t="s">
        <v>174</v>
      </c>
      <c r="H143" s="196">
        <v>149.066</v>
      </c>
      <c r="I143" s="197"/>
      <c r="J143" s="198">
        <f>ROUND(I143*H143,2)</f>
        <v>0</v>
      </c>
      <c r="K143" s="194" t="s">
        <v>167</v>
      </c>
      <c r="L143" s="40"/>
      <c r="M143" s="199" t="s">
        <v>1</v>
      </c>
      <c r="N143" s="200" t="s">
        <v>47</v>
      </c>
      <c r="O143" s="72"/>
      <c r="P143" s="201">
        <f>O143*H143</f>
        <v>0</v>
      </c>
      <c r="Q143" s="201">
        <v>6.4999999999999997E-3</v>
      </c>
      <c r="R143" s="201">
        <f>Q143*H143</f>
        <v>0.96892899999999993</v>
      </c>
      <c r="S143" s="201">
        <v>0</v>
      </c>
      <c r="T143" s="202">
        <f>S143*H143</f>
        <v>0</v>
      </c>
      <c r="U143" s="35"/>
      <c r="V143" s="35"/>
      <c r="W143" s="35"/>
      <c r="X143" s="35"/>
      <c r="Y143" s="35"/>
      <c r="Z143" s="35"/>
      <c r="AA143" s="35"/>
      <c r="AB143" s="35"/>
      <c r="AC143" s="35"/>
      <c r="AD143" s="35"/>
      <c r="AE143" s="35"/>
      <c r="AR143" s="203" t="s">
        <v>168</v>
      </c>
      <c r="AT143" s="203" t="s">
        <v>163</v>
      </c>
      <c r="AU143" s="203" t="s">
        <v>92</v>
      </c>
      <c r="AY143" s="17" t="s">
        <v>160</v>
      </c>
      <c r="BE143" s="204">
        <f>IF(N143="základní",J143,0)</f>
        <v>0</v>
      </c>
      <c r="BF143" s="204">
        <f>IF(N143="snížená",J143,0)</f>
        <v>0</v>
      </c>
      <c r="BG143" s="204">
        <f>IF(N143="zákl. přenesená",J143,0)</f>
        <v>0</v>
      </c>
      <c r="BH143" s="204">
        <f>IF(N143="sníž. přenesená",J143,0)</f>
        <v>0</v>
      </c>
      <c r="BI143" s="204">
        <f>IF(N143="nulová",J143,0)</f>
        <v>0</v>
      </c>
      <c r="BJ143" s="17" t="s">
        <v>90</v>
      </c>
      <c r="BK143" s="204">
        <f>ROUND(I143*H143,2)</f>
        <v>0</v>
      </c>
      <c r="BL143" s="17" t="s">
        <v>168</v>
      </c>
      <c r="BM143" s="203" t="s">
        <v>184</v>
      </c>
    </row>
    <row r="144" spans="1:65" s="13" customFormat="1" ht="11.25">
      <c r="B144" s="210"/>
      <c r="C144" s="211"/>
      <c r="D144" s="205" t="s">
        <v>185</v>
      </c>
      <c r="E144" s="212" t="s">
        <v>1</v>
      </c>
      <c r="F144" s="213" t="s">
        <v>186</v>
      </c>
      <c r="G144" s="211"/>
      <c r="H144" s="212" t="s">
        <v>1</v>
      </c>
      <c r="I144" s="214"/>
      <c r="J144" s="211"/>
      <c r="K144" s="211"/>
      <c r="L144" s="215"/>
      <c r="M144" s="216"/>
      <c r="N144" s="217"/>
      <c r="O144" s="217"/>
      <c r="P144" s="217"/>
      <c r="Q144" s="217"/>
      <c r="R144" s="217"/>
      <c r="S144" s="217"/>
      <c r="T144" s="218"/>
      <c r="AT144" s="219" t="s">
        <v>185</v>
      </c>
      <c r="AU144" s="219" t="s">
        <v>92</v>
      </c>
      <c r="AV144" s="13" t="s">
        <v>90</v>
      </c>
      <c r="AW144" s="13" t="s">
        <v>38</v>
      </c>
      <c r="AX144" s="13" t="s">
        <v>82</v>
      </c>
      <c r="AY144" s="219" t="s">
        <v>160</v>
      </c>
    </row>
    <row r="145" spans="1:65" s="14" customFormat="1" ht="11.25">
      <c r="B145" s="220"/>
      <c r="C145" s="221"/>
      <c r="D145" s="205" t="s">
        <v>185</v>
      </c>
      <c r="E145" s="222" t="s">
        <v>1</v>
      </c>
      <c r="F145" s="223" t="s">
        <v>187</v>
      </c>
      <c r="G145" s="221"/>
      <c r="H145" s="224">
        <v>149.066</v>
      </c>
      <c r="I145" s="225"/>
      <c r="J145" s="221"/>
      <c r="K145" s="221"/>
      <c r="L145" s="226"/>
      <c r="M145" s="227"/>
      <c r="N145" s="228"/>
      <c r="O145" s="228"/>
      <c r="P145" s="228"/>
      <c r="Q145" s="228"/>
      <c r="R145" s="228"/>
      <c r="S145" s="228"/>
      <c r="T145" s="229"/>
      <c r="AT145" s="230" t="s">
        <v>185</v>
      </c>
      <c r="AU145" s="230" t="s">
        <v>92</v>
      </c>
      <c r="AV145" s="14" t="s">
        <v>92</v>
      </c>
      <c r="AW145" s="14" t="s">
        <v>38</v>
      </c>
      <c r="AX145" s="14" t="s">
        <v>82</v>
      </c>
      <c r="AY145" s="230" t="s">
        <v>160</v>
      </c>
    </row>
    <row r="146" spans="1:65" s="15" customFormat="1" ht="11.25">
      <c r="B146" s="231"/>
      <c r="C146" s="232"/>
      <c r="D146" s="205" t="s">
        <v>185</v>
      </c>
      <c r="E146" s="233" t="s">
        <v>1</v>
      </c>
      <c r="F146" s="234" t="s">
        <v>188</v>
      </c>
      <c r="G146" s="232"/>
      <c r="H146" s="235">
        <v>149.066</v>
      </c>
      <c r="I146" s="236"/>
      <c r="J146" s="232"/>
      <c r="K146" s="232"/>
      <c r="L146" s="237"/>
      <c r="M146" s="238"/>
      <c r="N146" s="239"/>
      <c r="O146" s="239"/>
      <c r="P146" s="239"/>
      <c r="Q146" s="239"/>
      <c r="R146" s="239"/>
      <c r="S146" s="239"/>
      <c r="T146" s="240"/>
      <c r="AT146" s="241" t="s">
        <v>185</v>
      </c>
      <c r="AU146" s="241" t="s">
        <v>92</v>
      </c>
      <c r="AV146" s="15" t="s">
        <v>168</v>
      </c>
      <c r="AW146" s="15" t="s">
        <v>38</v>
      </c>
      <c r="AX146" s="15" t="s">
        <v>90</v>
      </c>
      <c r="AY146" s="241" t="s">
        <v>160</v>
      </c>
    </row>
    <row r="147" spans="1:65" s="2" customFormat="1" ht="16.5" customHeight="1">
      <c r="A147" s="35"/>
      <c r="B147" s="36"/>
      <c r="C147" s="192" t="s">
        <v>189</v>
      </c>
      <c r="D147" s="192" t="s">
        <v>163</v>
      </c>
      <c r="E147" s="193" t="s">
        <v>190</v>
      </c>
      <c r="F147" s="194" t="s">
        <v>191</v>
      </c>
      <c r="G147" s="195" t="s">
        <v>174</v>
      </c>
      <c r="H147" s="196">
        <v>14.91</v>
      </c>
      <c r="I147" s="197"/>
      <c r="J147" s="198">
        <f>ROUND(I147*H147,2)</f>
        <v>0</v>
      </c>
      <c r="K147" s="194" t="s">
        <v>167</v>
      </c>
      <c r="L147" s="40"/>
      <c r="M147" s="199" t="s">
        <v>1</v>
      </c>
      <c r="N147" s="200" t="s">
        <v>47</v>
      </c>
      <c r="O147" s="72"/>
      <c r="P147" s="201">
        <f>O147*H147</f>
        <v>0</v>
      </c>
      <c r="Q147" s="201">
        <v>0.04</v>
      </c>
      <c r="R147" s="201">
        <f>Q147*H147</f>
        <v>0.59640000000000004</v>
      </c>
      <c r="S147" s="201">
        <v>0</v>
      </c>
      <c r="T147" s="202">
        <f>S147*H147</f>
        <v>0</v>
      </c>
      <c r="U147" s="35"/>
      <c r="V147" s="35"/>
      <c r="W147" s="35"/>
      <c r="X147" s="35"/>
      <c r="Y147" s="35"/>
      <c r="Z147" s="35"/>
      <c r="AA147" s="35"/>
      <c r="AB147" s="35"/>
      <c r="AC147" s="35"/>
      <c r="AD147" s="35"/>
      <c r="AE147" s="35"/>
      <c r="AR147" s="203" t="s">
        <v>168</v>
      </c>
      <c r="AT147" s="203" t="s">
        <v>163</v>
      </c>
      <c r="AU147" s="203" t="s">
        <v>92</v>
      </c>
      <c r="AY147" s="17" t="s">
        <v>160</v>
      </c>
      <c r="BE147" s="204">
        <f>IF(N147="základní",J147,0)</f>
        <v>0</v>
      </c>
      <c r="BF147" s="204">
        <f>IF(N147="snížená",J147,0)</f>
        <v>0</v>
      </c>
      <c r="BG147" s="204">
        <f>IF(N147="zákl. přenesená",J147,0)</f>
        <v>0</v>
      </c>
      <c r="BH147" s="204">
        <f>IF(N147="sníž. přenesená",J147,0)</f>
        <v>0</v>
      </c>
      <c r="BI147" s="204">
        <f>IF(N147="nulová",J147,0)</f>
        <v>0</v>
      </c>
      <c r="BJ147" s="17" t="s">
        <v>90</v>
      </c>
      <c r="BK147" s="204">
        <f>ROUND(I147*H147,2)</f>
        <v>0</v>
      </c>
      <c r="BL147" s="17" t="s">
        <v>168</v>
      </c>
      <c r="BM147" s="203" t="s">
        <v>192</v>
      </c>
    </row>
    <row r="148" spans="1:65" s="2" customFormat="1" ht="16.5" customHeight="1">
      <c r="A148" s="35"/>
      <c r="B148" s="36"/>
      <c r="C148" s="192" t="s">
        <v>180</v>
      </c>
      <c r="D148" s="192" t="s">
        <v>163</v>
      </c>
      <c r="E148" s="193" t="s">
        <v>193</v>
      </c>
      <c r="F148" s="194" t="s">
        <v>194</v>
      </c>
      <c r="G148" s="195" t="s">
        <v>174</v>
      </c>
      <c r="H148" s="196">
        <v>20.387</v>
      </c>
      <c r="I148" s="197"/>
      <c r="J148" s="198">
        <f>ROUND(I148*H148,2)</f>
        <v>0</v>
      </c>
      <c r="K148" s="194" t="s">
        <v>167</v>
      </c>
      <c r="L148" s="40"/>
      <c r="M148" s="199" t="s">
        <v>1</v>
      </c>
      <c r="N148" s="200" t="s">
        <v>47</v>
      </c>
      <c r="O148" s="72"/>
      <c r="P148" s="201">
        <f>O148*H148</f>
        <v>0</v>
      </c>
      <c r="Q148" s="201">
        <v>4.3800000000000002E-3</v>
      </c>
      <c r="R148" s="201">
        <f>Q148*H148</f>
        <v>8.9295060000000009E-2</v>
      </c>
      <c r="S148" s="201">
        <v>0</v>
      </c>
      <c r="T148" s="202">
        <f>S148*H148</f>
        <v>0</v>
      </c>
      <c r="U148" s="35"/>
      <c r="V148" s="35"/>
      <c r="W148" s="35"/>
      <c r="X148" s="35"/>
      <c r="Y148" s="35"/>
      <c r="Z148" s="35"/>
      <c r="AA148" s="35"/>
      <c r="AB148" s="35"/>
      <c r="AC148" s="35"/>
      <c r="AD148" s="35"/>
      <c r="AE148" s="35"/>
      <c r="AR148" s="203" t="s">
        <v>168</v>
      </c>
      <c r="AT148" s="203" t="s">
        <v>163</v>
      </c>
      <c r="AU148" s="203" t="s">
        <v>92</v>
      </c>
      <c r="AY148" s="17" t="s">
        <v>160</v>
      </c>
      <c r="BE148" s="204">
        <f>IF(N148="základní",J148,0)</f>
        <v>0</v>
      </c>
      <c r="BF148" s="204">
        <f>IF(N148="snížená",J148,0)</f>
        <v>0</v>
      </c>
      <c r="BG148" s="204">
        <f>IF(N148="zákl. přenesená",J148,0)</f>
        <v>0</v>
      </c>
      <c r="BH148" s="204">
        <f>IF(N148="sníž. přenesená",J148,0)</f>
        <v>0</v>
      </c>
      <c r="BI148" s="204">
        <f>IF(N148="nulová",J148,0)</f>
        <v>0</v>
      </c>
      <c r="BJ148" s="17" t="s">
        <v>90</v>
      </c>
      <c r="BK148" s="204">
        <f>ROUND(I148*H148,2)</f>
        <v>0</v>
      </c>
      <c r="BL148" s="17" t="s">
        <v>168</v>
      </c>
      <c r="BM148" s="203" t="s">
        <v>195</v>
      </c>
    </row>
    <row r="149" spans="1:65" s="14" customFormat="1" ht="11.25">
      <c r="B149" s="220"/>
      <c r="C149" s="221"/>
      <c r="D149" s="205" t="s">
        <v>185</v>
      </c>
      <c r="E149" s="222" t="s">
        <v>1</v>
      </c>
      <c r="F149" s="223" t="s">
        <v>196</v>
      </c>
      <c r="G149" s="221"/>
      <c r="H149" s="224">
        <v>20.387</v>
      </c>
      <c r="I149" s="225"/>
      <c r="J149" s="221"/>
      <c r="K149" s="221"/>
      <c r="L149" s="226"/>
      <c r="M149" s="227"/>
      <c r="N149" s="228"/>
      <c r="O149" s="228"/>
      <c r="P149" s="228"/>
      <c r="Q149" s="228"/>
      <c r="R149" s="228"/>
      <c r="S149" s="228"/>
      <c r="T149" s="229"/>
      <c r="AT149" s="230" t="s">
        <v>185</v>
      </c>
      <c r="AU149" s="230" t="s">
        <v>92</v>
      </c>
      <c r="AV149" s="14" t="s">
        <v>92</v>
      </c>
      <c r="AW149" s="14" t="s">
        <v>38</v>
      </c>
      <c r="AX149" s="14" t="s">
        <v>82</v>
      </c>
      <c r="AY149" s="230" t="s">
        <v>160</v>
      </c>
    </row>
    <row r="150" spans="1:65" s="15" customFormat="1" ht="11.25">
      <c r="B150" s="231"/>
      <c r="C150" s="232"/>
      <c r="D150" s="205" t="s">
        <v>185</v>
      </c>
      <c r="E150" s="233" t="s">
        <v>1</v>
      </c>
      <c r="F150" s="234" t="s">
        <v>188</v>
      </c>
      <c r="G150" s="232"/>
      <c r="H150" s="235">
        <v>20.387</v>
      </c>
      <c r="I150" s="236"/>
      <c r="J150" s="232"/>
      <c r="K150" s="232"/>
      <c r="L150" s="237"/>
      <c r="M150" s="238"/>
      <c r="N150" s="239"/>
      <c r="O150" s="239"/>
      <c r="P150" s="239"/>
      <c r="Q150" s="239"/>
      <c r="R150" s="239"/>
      <c r="S150" s="239"/>
      <c r="T150" s="240"/>
      <c r="AT150" s="241" t="s">
        <v>185</v>
      </c>
      <c r="AU150" s="241" t="s">
        <v>92</v>
      </c>
      <c r="AV150" s="15" t="s">
        <v>168</v>
      </c>
      <c r="AW150" s="15" t="s">
        <v>38</v>
      </c>
      <c r="AX150" s="15" t="s">
        <v>90</v>
      </c>
      <c r="AY150" s="241" t="s">
        <v>160</v>
      </c>
    </row>
    <row r="151" spans="1:65" s="2" customFormat="1" ht="16.5" customHeight="1">
      <c r="A151" s="35"/>
      <c r="B151" s="36"/>
      <c r="C151" s="192" t="s">
        <v>197</v>
      </c>
      <c r="D151" s="192" t="s">
        <v>163</v>
      </c>
      <c r="E151" s="193" t="s">
        <v>198</v>
      </c>
      <c r="F151" s="194" t="s">
        <v>199</v>
      </c>
      <c r="G151" s="195" t="s">
        <v>174</v>
      </c>
      <c r="H151" s="196">
        <v>149.066</v>
      </c>
      <c r="I151" s="197"/>
      <c r="J151" s="198">
        <f>ROUND(I151*H151,2)</f>
        <v>0</v>
      </c>
      <c r="K151" s="194" t="s">
        <v>167</v>
      </c>
      <c r="L151" s="40"/>
      <c r="M151" s="199" t="s">
        <v>1</v>
      </c>
      <c r="N151" s="200" t="s">
        <v>47</v>
      </c>
      <c r="O151" s="72"/>
      <c r="P151" s="201">
        <f>O151*H151</f>
        <v>0</v>
      </c>
      <c r="Q151" s="201">
        <v>1.7330000000000002E-2</v>
      </c>
      <c r="R151" s="201">
        <f>Q151*H151</f>
        <v>2.5833137800000001</v>
      </c>
      <c r="S151" s="201">
        <v>0</v>
      </c>
      <c r="T151" s="202">
        <f>S151*H151</f>
        <v>0</v>
      </c>
      <c r="U151" s="35"/>
      <c r="V151" s="35"/>
      <c r="W151" s="35"/>
      <c r="X151" s="35"/>
      <c r="Y151" s="35"/>
      <c r="Z151" s="35"/>
      <c r="AA151" s="35"/>
      <c r="AB151" s="35"/>
      <c r="AC151" s="35"/>
      <c r="AD151" s="35"/>
      <c r="AE151" s="35"/>
      <c r="AR151" s="203" t="s">
        <v>168</v>
      </c>
      <c r="AT151" s="203" t="s">
        <v>163</v>
      </c>
      <c r="AU151" s="203" t="s">
        <v>92</v>
      </c>
      <c r="AY151" s="17" t="s">
        <v>160</v>
      </c>
      <c r="BE151" s="204">
        <f>IF(N151="základní",J151,0)</f>
        <v>0</v>
      </c>
      <c r="BF151" s="204">
        <f>IF(N151="snížená",J151,0)</f>
        <v>0</v>
      </c>
      <c r="BG151" s="204">
        <f>IF(N151="zákl. přenesená",J151,0)</f>
        <v>0</v>
      </c>
      <c r="BH151" s="204">
        <f>IF(N151="sníž. přenesená",J151,0)</f>
        <v>0</v>
      </c>
      <c r="BI151" s="204">
        <f>IF(N151="nulová",J151,0)</f>
        <v>0</v>
      </c>
      <c r="BJ151" s="17" t="s">
        <v>90</v>
      </c>
      <c r="BK151" s="204">
        <f>ROUND(I151*H151,2)</f>
        <v>0</v>
      </c>
      <c r="BL151" s="17" t="s">
        <v>168</v>
      </c>
      <c r="BM151" s="203" t="s">
        <v>200</v>
      </c>
    </row>
    <row r="152" spans="1:65" s="13" customFormat="1" ht="11.25">
      <c r="B152" s="210"/>
      <c r="C152" s="211"/>
      <c r="D152" s="205" t="s">
        <v>185</v>
      </c>
      <c r="E152" s="212" t="s">
        <v>1</v>
      </c>
      <c r="F152" s="213" t="s">
        <v>186</v>
      </c>
      <c r="G152" s="211"/>
      <c r="H152" s="212" t="s">
        <v>1</v>
      </c>
      <c r="I152" s="214"/>
      <c r="J152" s="211"/>
      <c r="K152" s="211"/>
      <c r="L152" s="215"/>
      <c r="M152" s="216"/>
      <c r="N152" s="217"/>
      <c r="O152" s="217"/>
      <c r="P152" s="217"/>
      <c r="Q152" s="217"/>
      <c r="R152" s="217"/>
      <c r="S152" s="217"/>
      <c r="T152" s="218"/>
      <c r="AT152" s="219" t="s">
        <v>185</v>
      </c>
      <c r="AU152" s="219" t="s">
        <v>92</v>
      </c>
      <c r="AV152" s="13" t="s">
        <v>90</v>
      </c>
      <c r="AW152" s="13" t="s">
        <v>38</v>
      </c>
      <c r="AX152" s="13" t="s">
        <v>82</v>
      </c>
      <c r="AY152" s="219" t="s">
        <v>160</v>
      </c>
    </row>
    <row r="153" spans="1:65" s="14" customFormat="1" ht="11.25">
      <c r="B153" s="220"/>
      <c r="C153" s="221"/>
      <c r="D153" s="205" t="s">
        <v>185</v>
      </c>
      <c r="E153" s="222" t="s">
        <v>1</v>
      </c>
      <c r="F153" s="223" t="s">
        <v>187</v>
      </c>
      <c r="G153" s="221"/>
      <c r="H153" s="224">
        <v>149.066</v>
      </c>
      <c r="I153" s="225"/>
      <c r="J153" s="221"/>
      <c r="K153" s="221"/>
      <c r="L153" s="226"/>
      <c r="M153" s="227"/>
      <c r="N153" s="228"/>
      <c r="O153" s="228"/>
      <c r="P153" s="228"/>
      <c r="Q153" s="228"/>
      <c r="R153" s="228"/>
      <c r="S153" s="228"/>
      <c r="T153" s="229"/>
      <c r="AT153" s="230" t="s">
        <v>185</v>
      </c>
      <c r="AU153" s="230" t="s">
        <v>92</v>
      </c>
      <c r="AV153" s="14" t="s">
        <v>92</v>
      </c>
      <c r="AW153" s="14" t="s">
        <v>38</v>
      </c>
      <c r="AX153" s="14" t="s">
        <v>82</v>
      </c>
      <c r="AY153" s="230" t="s">
        <v>160</v>
      </c>
    </row>
    <row r="154" spans="1:65" s="15" customFormat="1" ht="11.25">
      <c r="B154" s="231"/>
      <c r="C154" s="232"/>
      <c r="D154" s="205" t="s">
        <v>185</v>
      </c>
      <c r="E154" s="233" t="s">
        <v>1</v>
      </c>
      <c r="F154" s="234" t="s">
        <v>188</v>
      </c>
      <c r="G154" s="232"/>
      <c r="H154" s="235">
        <v>149.066</v>
      </c>
      <c r="I154" s="236"/>
      <c r="J154" s="232"/>
      <c r="K154" s="232"/>
      <c r="L154" s="237"/>
      <c r="M154" s="238"/>
      <c r="N154" s="239"/>
      <c r="O154" s="239"/>
      <c r="P154" s="239"/>
      <c r="Q154" s="239"/>
      <c r="R154" s="239"/>
      <c r="S154" s="239"/>
      <c r="T154" s="240"/>
      <c r="AT154" s="241" t="s">
        <v>185</v>
      </c>
      <c r="AU154" s="241" t="s">
        <v>92</v>
      </c>
      <c r="AV154" s="15" t="s">
        <v>168</v>
      </c>
      <c r="AW154" s="15" t="s">
        <v>38</v>
      </c>
      <c r="AX154" s="15" t="s">
        <v>90</v>
      </c>
      <c r="AY154" s="241" t="s">
        <v>160</v>
      </c>
    </row>
    <row r="155" spans="1:65" s="2" customFormat="1" ht="16.5" customHeight="1">
      <c r="A155" s="35"/>
      <c r="B155" s="36"/>
      <c r="C155" s="192" t="s">
        <v>201</v>
      </c>
      <c r="D155" s="192" t="s">
        <v>163</v>
      </c>
      <c r="E155" s="193" t="s">
        <v>202</v>
      </c>
      <c r="F155" s="194" t="s">
        <v>203</v>
      </c>
      <c r="G155" s="195" t="s">
        <v>174</v>
      </c>
      <c r="H155" s="196">
        <v>298.13200000000001</v>
      </c>
      <c r="I155" s="197"/>
      <c r="J155" s="198">
        <f>ROUND(I155*H155,2)</f>
        <v>0</v>
      </c>
      <c r="K155" s="194" t="s">
        <v>167</v>
      </c>
      <c r="L155" s="40"/>
      <c r="M155" s="199" t="s">
        <v>1</v>
      </c>
      <c r="N155" s="200" t="s">
        <v>47</v>
      </c>
      <c r="O155" s="72"/>
      <c r="P155" s="201">
        <f>O155*H155</f>
        <v>0</v>
      </c>
      <c r="Q155" s="201">
        <v>7.3499999999999998E-3</v>
      </c>
      <c r="R155" s="201">
        <f>Q155*H155</f>
        <v>2.1912701999999999</v>
      </c>
      <c r="S155" s="201">
        <v>0</v>
      </c>
      <c r="T155" s="202">
        <f>S155*H155</f>
        <v>0</v>
      </c>
      <c r="U155" s="35"/>
      <c r="V155" s="35"/>
      <c r="W155" s="35"/>
      <c r="X155" s="35"/>
      <c r="Y155" s="35"/>
      <c r="Z155" s="35"/>
      <c r="AA155" s="35"/>
      <c r="AB155" s="35"/>
      <c r="AC155" s="35"/>
      <c r="AD155" s="35"/>
      <c r="AE155" s="35"/>
      <c r="AR155" s="203" t="s">
        <v>168</v>
      </c>
      <c r="AT155" s="203" t="s">
        <v>163</v>
      </c>
      <c r="AU155" s="203" t="s">
        <v>92</v>
      </c>
      <c r="AY155" s="17" t="s">
        <v>160</v>
      </c>
      <c r="BE155" s="204">
        <f>IF(N155="základní",J155,0)</f>
        <v>0</v>
      </c>
      <c r="BF155" s="204">
        <f>IF(N155="snížená",J155,0)</f>
        <v>0</v>
      </c>
      <c r="BG155" s="204">
        <f>IF(N155="zákl. přenesená",J155,0)</f>
        <v>0</v>
      </c>
      <c r="BH155" s="204">
        <f>IF(N155="sníž. přenesená",J155,0)</f>
        <v>0</v>
      </c>
      <c r="BI155" s="204">
        <f>IF(N155="nulová",J155,0)</f>
        <v>0</v>
      </c>
      <c r="BJ155" s="17" t="s">
        <v>90</v>
      </c>
      <c r="BK155" s="204">
        <f>ROUND(I155*H155,2)</f>
        <v>0</v>
      </c>
      <c r="BL155" s="17" t="s">
        <v>168</v>
      </c>
      <c r="BM155" s="203" t="s">
        <v>204</v>
      </c>
    </row>
    <row r="156" spans="1:65" s="14" customFormat="1" ht="11.25">
      <c r="B156" s="220"/>
      <c r="C156" s="221"/>
      <c r="D156" s="205" t="s">
        <v>185</v>
      </c>
      <c r="E156" s="221"/>
      <c r="F156" s="223" t="s">
        <v>205</v>
      </c>
      <c r="G156" s="221"/>
      <c r="H156" s="224">
        <v>298.13200000000001</v>
      </c>
      <c r="I156" s="225"/>
      <c r="J156" s="221"/>
      <c r="K156" s="221"/>
      <c r="L156" s="226"/>
      <c r="M156" s="227"/>
      <c r="N156" s="228"/>
      <c r="O156" s="228"/>
      <c r="P156" s="228"/>
      <c r="Q156" s="228"/>
      <c r="R156" s="228"/>
      <c r="S156" s="228"/>
      <c r="T156" s="229"/>
      <c r="AT156" s="230" t="s">
        <v>185</v>
      </c>
      <c r="AU156" s="230" t="s">
        <v>92</v>
      </c>
      <c r="AV156" s="14" t="s">
        <v>92</v>
      </c>
      <c r="AW156" s="14" t="s">
        <v>4</v>
      </c>
      <c r="AX156" s="14" t="s">
        <v>90</v>
      </c>
      <c r="AY156" s="230" t="s">
        <v>160</v>
      </c>
    </row>
    <row r="157" spans="1:65" s="2" customFormat="1" ht="24.2" customHeight="1">
      <c r="A157" s="35"/>
      <c r="B157" s="36"/>
      <c r="C157" s="192" t="s">
        <v>206</v>
      </c>
      <c r="D157" s="192" t="s">
        <v>163</v>
      </c>
      <c r="E157" s="193" t="s">
        <v>207</v>
      </c>
      <c r="F157" s="194" t="s">
        <v>208</v>
      </c>
      <c r="G157" s="195" t="s">
        <v>174</v>
      </c>
      <c r="H157" s="196">
        <v>149.066</v>
      </c>
      <c r="I157" s="197"/>
      <c r="J157" s="198">
        <f>ROUND(I157*H157,2)</f>
        <v>0</v>
      </c>
      <c r="K157" s="194" t="s">
        <v>209</v>
      </c>
      <c r="L157" s="40"/>
      <c r="M157" s="199" t="s">
        <v>1</v>
      </c>
      <c r="N157" s="200" t="s">
        <v>47</v>
      </c>
      <c r="O157" s="72"/>
      <c r="P157" s="201">
        <f>O157*H157</f>
        <v>0</v>
      </c>
      <c r="Q157" s="201">
        <v>0</v>
      </c>
      <c r="R157" s="201">
        <f>Q157*H157</f>
        <v>0</v>
      </c>
      <c r="S157" s="201">
        <v>0</v>
      </c>
      <c r="T157" s="202">
        <f>S157*H157</f>
        <v>0</v>
      </c>
      <c r="U157" s="35"/>
      <c r="V157" s="35"/>
      <c r="W157" s="35"/>
      <c r="X157" s="35"/>
      <c r="Y157" s="35"/>
      <c r="Z157" s="35"/>
      <c r="AA157" s="35"/>
      <c r="AB157" s="35"/>
      <c r="AC157" s="35"/>
      <c r="AD157" s="35"/>
      <c r="AE157" s="35"/>
      <c r="AR157" s="203" t="s">
        <v>168</v>
      </c>
      <c r="AT157" s="203" t="s">
        <v>163</v>
      </c>
      <c r="AU157" s="203" t="s">
        <v>92</v>
      </c>
      <c r="AY157" s="17" t="s">
        <v>160</v>
      </c>
      <c r="BE157" s="204">
        <f>IF(N157="základní",J157,0)</f>
        <v>0</v>
      </c>
      <c r="BF157" s="204">
        <f>IF(N157="snížená",J157,0)</f>
        <v>0</v>
      </c>
      <c r="BG157" s="204">
        <f>IF(N157="zákl. přenesená",J157,0)</f>
        <v>0</v>
      </c>
      <c r="BH157" s="204">
        <f>IF(N157="sníž. přenesená",J157,0)</f>
        <v>0</v>
      </c>
      <c r="BI157" s="204">
        <f>IF(N157="nulová",J157,0)</f>
        <v>0</v>
      </c>
      <c r="BJ157" s="17" t="s">
        <v>90</v>
      </c>
      <c r="BK157" s="204">
        <f>ROUND(I157*H157,2)</f>
        <v>0</v>
      </c>
      <c r="BL157" s="17" t="s">
        <v>168</v>
      </c>
      <c r="BM157" s="203" t="s">
        <v>210</v>
      </c>
    </row>
    <row r="158" spans="1:65" s="13" customFormat="1" ht="11.25">
      <c r="B158" s="210"/>
      <c r="C158" s="211"/>
      <c r="D158" s="205" t="s">
        <v>185</v>
      </c>
      <c r="E158" s="212" t="s">
        <v>1</v>
      </c>
      <c r="F158" s="213" t="s">
        <v>211</v>
      </c>
      <c r="G158" s="211"/>
      <c r="H158" s="212" t="s">
        <v>1</v>
      </c>
      <c r="I158" s="214"/>
      <c r="J158" s="211"/>
      <c r="K158" s="211"/>
      <c r="L158" s="215"/>
      <c r="M158" s="216"/>
      <c r="N158" s="217"/>
      <c r="O158" s="217"/>
      <c r="P158" s="217"/>
      <c r="Q158" s="217"/>
      <c r="R158" s="217"/>
      <c r="S158" s="217"/>
      <c r="T158" s="218"/>
      <c r="AT158" s="219" t="s">
        <v>185</v>
      </c>
      <c r="AU158" s="219" t="s">
        <v>92</v>
      </c>
      <c r="AV158" s="13" t="s">
        <v>90</v>
      </c>
      <c r="AW158" s="13" t="s">
        <v>38</v>
      </c>
      <c r="AX158" s="13" t="s">
        <v>82</v>
      </c>
      <c r="AY158" s="219" t="s">
        <v>160</v>
      </c>
    </row>
    <row r="159" spans="1:65" s="13" customFormat="1" ht="11.25">
      <c r="B159" s="210"/>
      <c r="C159" s="211"/>
      <c r="D159" s="205" t="s">
        <v>185</v>
      </c>
      <c r="E159" s="212" t="s">
        <v>1</v>
      </c>
      <c r="F159" s="213" t="s">
        <v>212</v>
      </c>
      <c r="G159" s="211"/>
      <c r="H159" s="212" t="s">
        <v>1</v>
      </c>
      <c r="I159" s="214"/>
      <c r="J159" s="211"/>
      <c r="K159" s="211"/>
      <c r="L159" s="215"/>
      <c r="M159" s="216"/>
      <c r="N159" s="217"/>
      <c r="O159" s="217"/>
      <c r="P159" s="217"/>
      <c r="Q159" s="217"/>
      <c r="R159" s="217"/>
      <c r="S159" s="217"/>
      <c r="T159" s="218"/>
      <c r="AT159" s="219" t="s">
        <v>185</v>
      </c>
      <c r="AU159" s="219" t="s">
        <v>92</v>
      </c>
      <c r="AV159" s="13" t="s">
        <v>90</v>
      </c>
      <c r="AW159" s="13" t="s">
        <v>38</v>
      </c>
      <c r="AX159" s="13" t="s">
        <v>82</v>
      </c>
      <c r="AY159" s="219" t="s">
        <v>160</v>
      </c>
    </row>
    <row r="160" spans="1:65" s="14" customFormat="1" ht="11.25">
      <c r="B160" s="220"/>
      <c r="C160" s="221"/>
      <c r="D160" s="205" t="s">
        <v>185</v>
      </c>
      <c r="E160" s="222" t="s">
        <v>1</v>
      </c>
      <c r="F160" s="223" t="s">
        <v>213</v>
      </c>
      <c r="G160" s="221"/>
      <c r="H160" s="224">
        <v>149.066</v>
      </c>
      <c r="I160" s="225"/>
      <c r="J160" s="221"/>
      <c r="K160" s="221"/>
      <c r="L160" s="226"/>
      <c r="M160" s="227"/>
      <c r="N160" s="228"/>
      <c r="O160" s="228"/>
      <c r="P160" s="228"/>
      <c r="Q160" s="228"/>
      <c r="R160" s="228"/>
      <c r="S160" s="228"/>
      <c r="T160" s="229"/>
      <c r="AT160" s="230" t="s">
        <v>185</v>
      </c>
      <c r="AU160" s="230" t="s">
        <v>92</v>
      </c>
      <c r="AV160" s="14" t="s">
        <v>92</v>
      </c>
      <c r="AW160" s="14" t="s">
        <v>38</v>
      </c>
      <c r="AX160" s="14" t="s">
        <v>82</v>
      </c>
      <c r="AY160" s="230" t="s">
        <v>160</v>
      </c>
    </row>
    <row r="161" spans="1:65" s="15" customFormat="1" ht="11.25">
      <c r="B161" s="231"/>
      <c r="C161" s="232"/>
      <c r="D161" s="205" t="s">
        <v>185</v>
      </c>
      <c r="E161" s="233" t="s">
        <v>1</v>
      </c>
      <c r="F161" s="234" t="s">
        <v>188</v>
      </c>
      <c r="G161" s="232"/>
      <c r="H161" s="235">
        <v>149.066</v>
      </c>
      <c r="I161" s="236"/>
      <c r="J161" s="232"/>
      <c r="K161" s="232"/>
      <c r="L161" s="237"/>
      <c r="M161" s="238"/>
      <c r="N161" s="239"/>
      <c r="O161" s="239"/>
      <c r="P161" s="239"/>
      <c r="Q161" s="239"/>
      <c r="R161" s="239"/>
      <c r="S161" s="239"/>
      <c r="T161" s="240"/>
      <c r="AT161" s="241" t="s">
        <v>185</v>
      </c>
      <c r="AU161" s="241" t="s">
        <v>92</v>
      </c>
      <c r="AV161" s="15" t="s">
        <v>168</v>
      </c>
      <c r="AW161" s="15" t="s">
        <v>38</v>
      </c>
      <c r="AX161" s="15" t="s">
        <v>90</v>
      </c>
      <c r="AY161" s="241" t="s">
        <v>160</v>
      </c>
    </row>
    <row r="162" spans="1:65" s="2" customFormat="1" ht="21.75" customHeight="1">
      <c r="A162" s="35"/>
      <c r="B162" s="36"/>
      <c r="C162" s="192" t="s">
        <v>214</v>
      </c>
      <c r="D162" s="192" t="s">
        <v>163</v>
      </c>
      <c r="E162" s="193" t="s">
        <v>215</v>
      </c>
      <c r="F162" s="194" t="s">
        <v>216</v>
      </c>
      <c r="G162" s="195" t="s">
        <v>174</v>
      </c>
      <c r="H162" s="196">
        <v>4.3</v>
      </c>
      <c r="I162" s="197"/>
      <c r="J162" s="198">
        <f>ROUND(I162*H162,2)</f>
        <v>0</v>
      </c>
      <c r="K162" s="194" t="s">
        <v>167</v>
      </c>
      <c r="L162" s="40"/>
      <c r="M162" s="199" t="s">
        <v>1</v>
      </c>
      <c r="N162" s="200" t="s">
        <v>47</v>
      </c>
      <c r="O162" s="72"/>
      <c r="P162" s="201">
        <f>O162*H162</f>
        <v>0</v>
      </c>
      <c r="Q162" s="201">
        <v>0.105</v>
      </c>
      <c r="R162" s="201">
        <f>Q162*H162</f>
        <v>0.45149999999999996</v>
      </c>
      <c r="S162" s="201">
        <v>0</v>
      </c>
      <c r="T162" s="202">
        <f>S162*H162</f>
        <v>0</v>
      </c>
      <c r="U162" s="35"/>
      <c r="V162" s="35"/>
      <c r="W162" s="35"/>
      <c r="X162" s="35"/>
      <c r="Y162" s="35"/>
      <c r="Z162" s="35"/>
      <c r="AA162" s="35"/>
      <c r="AB162" s="35"/>
      <c r="AC162" s="35"/>
      <c r="AD162" s="35"/>
      <c r="AE162" s="35"/>
      <c r="AR162" s="203" t="s">
        <v>168</v>
      </c>
      <c r="AT162" s="203" t="s">
        <v>163</v>
      </c>
      <c r="AU162" s="203" t="s">
        <v>92</v>
      </c>
      <c r="AY162" s="17" t="s">
        <v>160</v>
      </c>
      <c r="BE162" s="204">
        <f>IF(N162="základní",J162,0)</f>
        <v>0</v>
      </c>
      <c r="BF162" s="204">
        <f>IF(N162="snížená",J162,0)</f>
        <v>0</v>
      </c>
      <c r="BG162" s="204">
        <f>IF(N162="zákl. přenesená",J162,0)</f>
        <v>0</v>
      </c>
      <c r="BH162" s="204">
        <f>IF(N162="sníž. přenesená",J162,0)</f>
        <v>0</v>
      </c>
      <c r="BI162" s="204">
        <f>IF(N162="nulová",J162,0)</f>
        <v>0</v>
      </c>
      <c r="BJ162" s="17" t="s">
        <v>90</v>
      </c>
      <c r="BK162" s="204">
        <f>ROUND(I162*H162,2)</f>
        <v>0</v>
      </c>
      <c r="BL162" s="17" t="s">
        <v>168</v>
      </c>
      <c r="BM162" s="203" t="s">
        <v>217</v>
      </c>
    </row>
    <row r="163" spans="1:65" s="13" customFormat="1" ht="11.25">
      <c r="B163" s="210"/>
      <c r="C163" s="211"/>
      <c r="D163" s="205" t="s">
        <v>185</v>
      </c>
      <c r="E163" s="212" t="s">
        <v>1</v>
      </c>
      <c r="F163" s="213" t="s">
        <v>186</v>
      </c>
      <c r="G163" s="211"/>
      <c r="H163" s="212" t="s">
        <v>1</v>
      </c>
      <c r="I163" s="214"/>
      <c r="J163" s="211"/>
      <c r="K163" s="211"/>
      <c r="L163" s="215"/>
      <c r="M163" s="216"/>
      <c r="N163" s="217"/>
      <c r="O163" s="217"/>
      <c r="P163" s="217"/>
      <c r="Q163" s="217"/>
      <c r="R163" s="217"/>
      <c r="S163" s="217"/>
      <c r="T163" s="218"/>
      <c r="AT163" s="219" t="s">
        <v>185</v>
      </c>
      <c r="AU163" s="219" t="s">
        <v>92</v>
      </c>
      <c r="AV163" s="13" t="s">
        <v>90</v>
      </c>
      <c r="AW163" s="13" t="s">
        <v>38</v>
      </c>
      <c r="AX163" s="13" t="s">
        <v>82</v>
      </c>
      <c r="AY163" s="219" t="s">
        <v>160</v>
      </c>
    </row>
    <row r="164" spans="1:65" s="14" customFormat="1" ht="11.25">
      <c r="B164" s="220"/>
      <c r="C164" s="221"/>
      <c r="D164" s="205" t="s">
        <v>185</v>
      </c>
      <c r="E164" s="222" t="s">
        <v>1</v>
      </c>
      <c r="F164" s="223" t="s">
        <v>218</v>
      </c>
      <c r="G164" s="221"/>
      <c r="H164" s="224">
        <v>4.3</v>
      </c>
      <c r="I164" s="225"/>
      <c r="J164" s="221"/>
      <c r="K164" s="221"/>
      <c r="L164" s="226"/>
      <c r="M164" s="227"/>
      <c r="N164" s="228"/>
      <c r="O164" s="228"/>
      <c r="P164" s="228"/>
      <c r="Q164" s="228"/>
      <c r="R164" s="228"/>
      <c r="S164" s="228"/>
      <c r="T164" s="229"/>
      <c r="AT164" s="230" t="s">
        <v>185</v>
      </c>
      <c r="AU164" s="230" t="s">
        <v>92</v>
      </c>
      <c r="AV164" s="14" t="s">
        <v>92</v>
      </c>
      <c r="AW164" s="14" t="s">
        <v>38</v>
      </c>
      <c r="AX164" s="14" t="s">
        <v>82</v>
      </c>
      <c r="AY164" s="230" t="s">
        <v>160</v>
      </c>
    </row>
    <row r="165" spans="1:65" s="15" customFormat="1" ht="11.25">
      <c r="B165" s="231"/>
      <c r="C165" s="232"/>
      <c r="D165" s="205" t="s">
        <v>185</v>
      </c>
      <c r="E165" s="233" t="s">
        <v>1</v>
      </c>
      <c r="F165" s="234" t="s">
        <v>188</v>
      </c>
      <c r="G165" s="232"/>
      <c r="H165" s="235">
        <v>4.3</v>
      </c>
      <c r="I165" s="236"/>
      <c r="J165" s="232"/>
      <c r="K165" s="232"/>
      <c r="L165" s="237"/>
      <c r="M165" s="238"/>
      <c r="N165" s="239"/>
      <c r="O165" s="239"/>
      <c r="P165" s="239"/>
      <c r="Q165" s="239"/>
      <c r="R165" s="239"/>
      <c r="S165" s="239"/>
      <c r="T165" s="240"/>
      <c r="AT165" s="241" t="s">
        <v>185</v>
      </c>
      <c r="AU165" s="241" t="s">
        <v>92</v>
      </c>
      <c r="AV165" s="15" t="s">
        <v>168</v>
      </c>
      <c r="AW165" s="15" t="s">
        <v>38</v>
      </c>
      <c r="AX165" s="15" t="s">
        <v>90</v>
      </c>
      <c r="AY165" s="241" t="s">
        <v>160</v>
      </c>
    </row>
    <row r="166" spans="1:65" s="2" customFormat="1" ht="16.5" customHeight="1">
      <c r="A166" s="35"/>
      <c r="B166" s="36"/>
      <c r="C166" s="192" t="s">
        <v>219</v>
      </c>
      <c r="D166" s="192" t="s">
        <v>163</v>
      </c>
      <c r="E166" s="193" t="s">
        <v>220</v>
      </c>
      <c r="F166" s="194" t="s">
        <v>221</v>
      </c>
      <c r="G166" s="195" t="s">
        <v>174</v>
      </c>
      <c r="H166" s="196">
        <v>47.2</v>
      </c>
      <c r="I166" s="197"/>
      <c r="J166" s="198">
        <f>ROUND(I166*H166,2)</f>
        <v>0</v>
      </c>
      <c r="K166" s="194" t="s">
        <v>167</v>
      </c>
      <c r="L166" s="40"/>
      <c r="M166" s="199" t="s">
        <v>1</v>
      </c>
      <c r="N166" s="200" t="s">
        <v>47</v>
      </c>
      <c r="O166" s="72"/>
      <c r="P166" s="201">
        <f>O166*H166</f>
        <v>0</v>
      </c>
      <c r="Q166" s="201">
        <v>4.0800000000000003E-2</v>
      </c>
      <c r="R166" s="201">
        <f>Q166*H166</f>
        <v>1.9257600000000004</v>
      </c>
      <c r="S166" s="201">
        <v>0</v>
      </c>
      <c r="T166" s="202">
        <f>S166*H166</f>
        <v>0</v>
      </c>
      <c r="U166" s="35"/>
      <c r="V166" s="35"/>
      <c r="W166" s="35"/>
      <c r="X166" s="35"/>
      <c r="Y166" s="35"/>
      <c r="Z166" s="35"/>
      <c r="AA166" s="35"/>
      <c r="AB166" s="35"/>
      <c r="AC166" s="35"/>
      <c r="AD166" s="35"/>
      <c r="AE166" s="35"/>
      <c r="AR166" s="203" t="s">
        <v>168</v>
      </c>
      <c r="AT166" s="203" t="s">
        <v>163</v>
      </c>
      <c r="AU166" s="203" t="s">
        <v>92</v>
      </c>
      <c r="AY166" s="17" t="s">
        <v>160</v>
      </c>
      <c r="BE166" s="204">
        <f>IF(N166="základní",J166,0)</f>
        <v>0</v>
      </c>
      <c r="BF166" s="204">
        <f>IF(N166="snížená",J166,0)</f>
        <v>0</v>
      </c>
      <c r="BG166" s="204">
        <f>IF(N166="zákl. přenesená",J166,0)</f>
        <v>0</v>
      </c>
      <c r="BH166" s="204">
        <f>IF(N166="sníž. přenesená",J166,0)</f>
        <v>0</v>
      </c>
      <c r="BI166" s="204">
        <f>IF(N166="nulová",J166,0)</f>
        <v>0</v>
      </c>
      <c r="BJ166" s="17" t="s">
        <v>90</v>
      </c>
      <c r="BK166" s="204">
        <f>ROUND(I166*H166,2)</f>
        <v>0</v>
      </c>
      <c r="BL166" s="17" t="s">
        <v>168</v>
      </c>
      <c r="BM166" s="203" t="s">
        <v>222</v>
      </c>
    </row>
    <row r="167" spans="1:65" s="13" customFormat="1" ht="11.25">
      <c r="B167" s="210"/>
      <c r="C167" s="211"/>
      <c r="D167" s="205" t="s">
        <v>185</v>
      </c>
      <c r="E167" s="212" t="s">
        <v>1</v>
      </c>
      <c r="F167" s="213" t="s">
        <v>186</v>
      </c>
      <c r="G167" s="211"/>
      <c r="H167" s="212" t="s">
        <v>1</v>
      </c>
      <c r="I167" s="214"/>
      <c r="J167" s="211"/>
      <c r="K167" s="211"/>
      <c r="L167" s="215"/>
      <c r="M167" s="216"/>
      <c r="N167" s="217"/>
      <c r="O167" s="217"/>
      <c r="P167" s="217"/>
      <c r="Q167" s="217"/>
      <c r="R167" s="217"/>
      <c r="S167" s="217"/>
      <c r="T167" s="218"/>
      <c r="AT167" s="219" t="s">
        <v>185</v>
      </c>
      <c r="AU167" s="219" t="s">
        <v>92</v>
      </c>
      <c r="AV167" s="13" t="s">
        <v>90</v>
      </c>
      <c r="AW167" s="13" t="s">
        <v>38</v>
      </c>
      <c r="AX167" s="13" t="s">
        <v>82</v>
      </c>
      <c r="AY167" s="219" t="s">
        <v>160</v>
      </c>
    </row>
    <row r="168" spans="1:65" s="14" customFormat="1" ht="11.25">
      <c r="B168" s="220"/>
      <c r="C168" s="221"/>
      <c r="D168" s="205" t="s">
        <v>185</v>
      </c>
      <c r="E168" s="222" t="s">
        <v>1</v>
      </c>
      <c r="F168" s="223" t="s">
        <v>223</v>
      </c>
      <c r="G168" s="221"/>
      <c r="H168" s="224">
        <v>4.3</v>
      </c>
      <c r="I168" s="225"/>
      <c r="J168" s="221"/>
      <c r="K168" s="221"/>
      <c r="L168" s="226"/>
      <c r="M168" s="227"/>
      <c r="N168" s="228"/>
      <c r="O168" s="228"/>
      <c r="P168" s="228"/>
      <c r="Q168" s="228"/>
      <c r="R168" s="228"/>
      <c r="S168" s="228"/>
      <c r="T168" s="229"/>
      <c r="AT168" s="230" t="s">
        <v>185</v>
      </c>
      <c r="AU168" s="230" t="s">
        <v>92</v>
      </c>
      <c r="AV168" s="14" t="s">
        <v>92</v>
      </c>
      <c r="AW168" s="14" t="s">
        <v>38</v>
      </c>
      <c r="AX168" s="14" t="s">
        <v>82</v>
      </c>
      <c r="AY168" s="230" t="s">
        <v>160</v>
      </c>
    </row>
    <row r="169" spans="1:65" s="14" customFormat="1" ht="11.25">
      <c r="B169" s="220"/>
      <c r="C169" s="221"/>
      <c r="D169" s="205" t="s">
        <v>185</v>
      </c>
      <c r="E169" s="222" t="s">
        <v>1</v>
      </c>
      <c r="F169" s="223" t="s">
        <v>224</v>
      </c>
      <c r="G169" s="221"/>
      <c r="H169" s="224">
        <v>38.06</v>
      </c>
      <c r="I169" s="225"/>
      <c r="J169" s="221"/>
      <c r="K169" s="221"/>
      <c r="L169" s="226"/>
      <c r="M169" s="227"/>
      <c r="N169" s="228"/>
      <c r="O169" s="228"/>
      <c r="P169" s="228"/>
      <c r="Q169" s="228"/>
      <c r="R169" s="228"/>
      <c r="S169" s="228"/>
      <c r="T169" s="229"/>
      <c r="AT169" s="230" t="s">
        <v>185</v>
      </c>
      <c r="AU169" s="230" t="s">
        <v>92</v>
      </c>
      <c r="AV169" s="14" t="s">
        <v>92</v>
      </c>
      <c r="AW169" s="14" t="s">
        <v>38</v>
      </c>
      <c r="AX169" s="14" t="s">
        <v>82</v>
      </c>
      <c r="AY169" s="230" t="s">
        <v>160</v>
      </c>
    </row>
    <row r="170" spans="1:65" s="14" customFormat="1" ht="11.25">
      <c r="B170" s="220"/>
      <c r="C170" s="221"/>
      <c r="D170" s="205" t="s">
        <v>185</v>
      </c>
      <c r="E170" s="222" t="s">
        <v>1</v>
      </c>
      <c r="F170" s="223" t="s">
        <v>225</v>
      </c>
      <c r="G170" s="221"/>
      <c r="H170" s="224">
        <v>4.84</v>
      </c>
      <c r="I170" s="225"/>
      <c r="J170" s="221"/>
      <c r="K170" s="221"/>
      <c r="L170" s="226"/>
      <c r="M170" s="227"/>
      <c r="N170" s="228"/>
      <c r="O170" s="228"/>
      <c r="P170" s="228"/>
      <c r="Q170" s="228"/>
      <c r="R170" s="228"/>
      <c r="S170" s="228"/>
      <c r="T170" s="229"/>
      <c r="AT170" s="230" t="s">
        <v>185</v>
      </c>
      <c r="AU170" s="230" t="s">
        <v>92</v>
      </c>
      <c r="AV170" s="14" t="s">
        <v>92</v>
      </c>
      <c r="AW170" s="14" t="s">
        <v>38</v>
      </c>
      <c r="AX170" s="14" t="s">
        <v>82</v>
      </c>
      <c r="AY170" s="230" t="s">
        <v>160</v>
      </c>
    </row>
    <row r="171" spans="1:65" s="15" customFormat="1" ht="11.25">
      <c r="B171" s="231"/>
      <c r="C171" s="232"/>
      <c r="D171" s="205" t="s">
        <v>185</v>
      </c>
      <c r="E171" s="233" t="s">
        <v>1</v>
      </c>
      <c r="F171" s="234" t="s">
        <v>188</v>
      </c>
      <c r="G171" s="232"/>
      <c r="H171" s="235">
        <v>47.2</v>
      </c>
      <c r="I171" s="236"/>
      <c r="J171" s="232"/>
      <c r="K171" s="232"/>
      <c r="L171" s="237"/>
      <c r="M171" s="238"/>
      <c r="N171" s="239"/>
      <c r="O171" s="239"/>
      <c r="P171" s="239"/>
      <c r="Q171" s="239"/>
      <c r="R171" s="239"/>
      <c r="S171" s="239"/>
      <c r="T171" s="240"/>
      <c r="AT171" s="241" t="s">
        <v>185</v>
      </c>
      <c r="AU171" s="241" t="s">
        <v>92</v>
      </c>
      <c r="AV171" s="15" t="s">
        <v>168</v>
      </c>
      <c r="AW171" s="15" t="s">
        <v>38</v>
      </c>
      <c r="AX171" s="15" t="s">
        <v>90</v>
      </c>
      <c r="AY171" s="241" t="s">
        <v>160</v>
      </c>
    </row>
    <row r="172" spans="1:65" s="2" customFormat="1" ht="16.5" customHeight="1">
      <c r="A172" s="35"/>
      <c r="B172" s="36"/>
      <c r="C172" s="192" t="s">
        <v>226</v>
      </c>
      <c r="D172" s="192" t="s">
        <v>163</v>
      </c>
      <c r="E172" s="193" t="s">
        <v>227</v>
      </c>
      <c r="F172" s="194" t="s">
        <v>228</v>
      </c>
      <c r="G172" s="195" t="s">
        <v>174</v>
      </c>
      <c r="H172" s="196">
        <v>47.2</v>
      </c>
      <c r="I172" s="197"/>
      <c r="J172" s="198">
        <f>ROUND(I172*H172,2)</f>
        <v>0</v>
      </c>
      <c r="K172" s="194" t="s">
        <v>167</v>
      </c>
      <c r="L172" s="40"/>
      <c r="M172" s="199" t="s">
        <v>1</v>
      </c>
      <c r="N172" s="200" t="s">
        <v>47</v>
      </c>
      <c r="O172" s="72"/>
      <c r="P172" s="201">
        <f>O172*H172</f>
        <v>0</v>
      </c>
      <c r="Q172" s="201">
        <v>0</v>
      </c>
      <c r="R172" s="201">
        <f>Q172*H172</f>
        <v>0</v>
      </c>
      <c r="S172" s="201">
        <v>0</v>
      </c>
      <c r="T172" s="202">
        <f>S172*H172</f>
        <v>0</v>
      </c>
      <c r="U172" s="35"/>
      <c r="V172" s="35"/>
      <c r="W172" s="35"/>
      <c r="X172" s="35"/>
      <c r="Y172" s="35"/>
      <c r="Z172" s="35"/>
      <c r="AA172" s="35"/>
      <c r="AB172" s="35"/>
      <c r="AC172" s="35"/>
      <c r="AD172" s="35"/>
      <c r="AE172" s="35"/>
      <c r="AR172" s="203" t="s">
        <v>168</v>
      </c>
      <c r="AT172" s="203" t="s">
        <v>163</v>
      </c>
      <c r="AU172" s="203" t="s">
        <v>92</v>
      </c>
      <c r="AY172" s="17" t="s">
        <v>160</v>
      </c>
      <c r="BE172" s="204">
        <f>IF(N172="základní",J172,0)</f>
        <v>0</v>
      </c>
      <c r="BF172" s="204">
        <f>IF(N172="snížená",J172,0)</f>
        <v>0</v>
      </c>
      <c r="BG172" s="204">
        <f>IF(N172="zákl. přenesená",J172,0)</f>
        <v>0</v>
      </c>
      <c r="BH172" s="204">
        <f>IF(N172="sníž. přenesená",J172,0)</f>
        <v>0</v>
      </c>
      <c r="BI172" s="204">
        <f>IF(N172="nulová",J172,0)</f>
        <v>0</v>
      </c>
      <c r="BJ172" s="17" t="s">
        <v>90</v>
      </c>
      <c r="BK172" s="204">
        <f>ROUND(I172*H172,2)</f>
        <v>0</v>
      </c>
      <c r="BL172" s="17" t="s">
        <v>168</v>
      </c>
      <c r="BM172" s="203" t="s">
        <v>229</v>
      </c>
    </row>
    <row r="173" spans="1:65" s="12" customFormat="1" ht="22.9" customHeight="1">
      <c r="B173" s="176"/>
      <c r="C173" s="177"/>
      <c r="D173" s="178" t="s">
        <v>81</v>
      </c>
      <c r="E173" s="190" t="s">
        <v>206</v>
      </c>
      <c r="F173" s="190" t="s">
        <v>230</v>
      </c>
      <c r="G173" s="177"/>
      <c r="H173" s="177"/>
      <c r="I173" s="180"/>
      <c r="J173" s="191">
        <f>BK173</f>
        <v>0</v>
      </c>
      <c r="K173" s="177"/>
      <c r="L173" s="182"/>
      <c r="M173" s="183"/>
      <c r="N173" s="184"/>
      <c r="O173" s="184"/>
      <c r="P173" s="185">
        <f>SUM(P174:P207)</f>
        <v>0</v>
      </c>
      <c r="Q173" s="184"/>
      <c r="R173" s="185">
        <f>SUM(R174:R207)</f>
        <v>3.2188399999999999E-2</v>
      </c>
      <c r="S173" s="184"/>
      <c r="T173" s="186">
        <f>SUM(T174:T207)</f>
        <v>10.397195999999999</v>
      </c>
      <c r="AR173" s="187" t="s">
        <v>90</v>
      </c>
      <c r="AT173" s="188" t="s">
        <v>81</v>
      </c>
      <c r="AU173" s="188" t="s">
        <v>90</v>
      </c>
      <c r="AY173" s="187" t="s">
        <v>160</v>
      </c>
      <c r="BK173" s="189">
        <f>SUM(BK174:BK207)</f>
        <v>0</v>
      </c>
    </row>
    <row r="174" spans="1:65" s="2" customFormat="1" ht="21.75" customHeight="1">
      <c r="A174" s="35"/>
      <c r="B174" s="36"/>
      <c r="C174" s="192" t="s">
        <v>231</v>
      </c>
      <c r="D174" s="192" t="s">
        <v>163</v>
      </c>
      <c r="E174" s="193" t="s">
        <v>232</v>
      </c>
      <c r="F174" s="194" t="s">
        <v>233</v>
      </c>
      <c r="G174" s="195" t="s">
        <v>174</v>
      </c>
      <c r="H174" s="196">
        <v>170.68</v>
      </c>
      <c r="I174" s="197"/>
      <c r="J174" s="198">
        <f>ROUND(I174*H174,2)</f>
        <v>0</v>
      </c>
      <c r="K174" s="194" t="s">
        <v>167</v>
      </c>
      <c r="L174" s="40"/>
      <c r="M174" s="199" t="s">
        <v>1</v>
      </c>
      <c r="N174" s="200" t="s">
        <v>47</v>
      </c>
      <c r="O174" s="72"/>
      <c r="P174" s="201">
        <f>O174*H174</f>
        <v>0</v>
      </c>
      <c r="Q174" s="201">
        <v>1.2999999999999999E-4</v>
      </c>
      <c r="R174" s="201">
        <f>Q174*H174</f>
        <v>2.21884E-2</v>
      </c>
      <c r="S174" s="201">
        <v>0</v>
      </c>
      <c r="T174" s="202">
        <f>S174*H174</f>
        <v>0</v>
      </c>
      <c r="U174" s="35"/>
      <c r="V174" s="35"/>
      <c r="W174" s="35"/>
      <c r="X174" s="35"/>
      <c r="Y174" s="35"/>
      <c r="Z174" s="35"/>
      <c r="AA174" s="35"/>
      <c r="AB174" s="35"/>
      <c r="AC174" s="35"/>
      <c r="AD174" s="35"/>
      <c r="AE174" s="35"/>
      <c r="AR174" s="203" t="s">
        <v>168</v>
      </c>
      <c r="AT174" s="203" t="s">
        <v>163</v>
      </c>
      <c r="AU174" s="203" t="s">
        <v>92</v>
      </c>
      <c r="AY174" s="17" t="s">
        <v>160</v>
      </c>
      <c r="BE174" s="204">
        <f>IF(N174="základní",J174,0)</f>
        <v>0</v>
      </c>
      <c r="BF174" s="204">
        <f>IF(N174="snížená",J174,0)</f>
        <v>0</v>
      </c>
      <c r="BG174" s="204">
        <f>IF(N174="zákl. přenesená",J174,0)</f>
        <v>0</v>
      </c>
      <c r="BH174" s="204">
        <f>IF(N174="sníž. přenesená",J174,0)</f>
        <v>0</v>
      </c>
      <c r="BI174" s="204">
        <f>IF(N174="nulová",J174,0)</f>
        <v>0</v>
      </c>
      <c r="BJ174" s="17" t="s">
        <v>90</v>
      </c>
      <c r="BK174" s="204">
        <f>ROUND(I174*H174,2)</f>
        <v>0</v>
      </c>
      <c r="BL174" s="17" t="s">
        <v>168</v>
      </c>
      <c r="BM174" s="203" t="s">
        <v>234</v>
      </c>
    </row>
    <row r="175" spans="1:65" s="13" customFormat="1" ht="11.25">
      <c r="B175" s="210"/>
      <c r="C175" s="211"/>
      <c r="D175" s="205" t="s">
        <v>185</v>
      </c>
      <c r="E175" s="212" t="s">
        <v>1</v>
      </c>
      <c r="F175" s="213" t="s">
        <v>186</v>
      </c>
      <c r="G175" s="211"/>
      <c r="H175" s="212" t="s">
        <v>1</v>
      </c>
      <c r="I175" s="214"/>
      <c r="J175" s="211"/>
      <c r="K175" s="211"/>
      <c r="L175" s="215"/>
      <c r="M175" s="216"/>
      <c r="N175" s="217"/>
      <c r="O175" s="217"/>
      <c r="P175" s="217"/>
      <c r="Q175" s="217"/>
      <c r="R175" s="217"/>
      <c r="S175" s="217"/>
      <c r="T175" s="218"/>
      <c r="AT175" s="219" t="s">
        <v>185</v>
      </c>
      <c r="AU175" s="219" t="s">
        <v>92</v>
      </c>
      <c r="AV175" s="13" t="s">
        <v>90</v>
      </c>
      <c r="AW175" s="13" t="s">
        <v>38</v>
      </c>
      <c r="AX175" s="13" t="s">
        <v>82</v>
      </c>
      <c r="AY175" s="219" t="s">
        <v>160</v>
      </c>
    </row>
    <row r="176" spans="1:65" s="14" customFormat="1" ht="11.25">
      <c r="B176" s="220"/>
      <c r="C176" s="221"/>
      <c r="D176" s="205" t="s">
        <v>185</v>
      </c>
      <c r="E176" s="222" t="s">
        <v>1</v>
      </c>
      <c r="F176" s="223" t="s">
        <v>235</v>
      </c>
      <c r="G176" s="221"/>
      <c r="H176" s="224">
        <v>170.68</v>
      </c>
      <c r="I176" s="225"/>
      <c r="J176" s="221"/>
      <c r="K176" s="221"/>
      <c r="L176" s="226"/>
      <c r="M176" s="227"/>
      <c r="N176" s="228"/>
      <c r="O176" s="228"/>
      <c r="P176" s="228"/>
      <c r="Q176" s="228"/>
      <c r="R176" s="228"/>
      <c r="S176" s="228"/>
      <c r="T176" s="229"/>
      <c r="AT176" s="230" t="s">
        <v>185</v>
      </c>
      <c r="AU176" s="230" t="s">
        <v>92</v>
      </c>
      <c r="AV176" s="14" t="s">
        <v>92</v>
      </c>
      <c r="AW176" s="14" t="s">
        <v>38</v>
      </c>
      <c r="AX176" s="14" t="s">
        <v>82</v>
      </c>
      <c r="AY176" s="230" t="s">
        <v>160</v>
      </c>
    </row>
    <row r="177" spans="1:65" s="15" customFormat="1" ht="11.25">
      <c r="B177" s="231"/>
      <c r="C177" s="232"/>
      <c r="D177" s="205" t="s">
        <v>185</v>
      </c>
      <c r="E177" s="233" t="s">
        <v>1</v>
      </c>
      <c r="F177" s="234" t="s">
        <v>188</v>
      </c>
      <c r="G177" s="232"/>
      <c r="H177" s="235">
        <v>170.68</v>
      </c>
      <c r="I177" s="236"/>
      <c r="J177" s="232"/>
      <c r="K177" s="232"/>
      <c r="L177" s="237"/>
      <c r="M177" s="238"/>
      <c r="N177" s="239"/>
      <c r="O177" s="239"/>
      <c r="P177" s="239"/>
      <c r="Q177" s="239"/>
      <c r="R177" s="239"/>
      <c r="S177" s="239"/>
      <c r="T177" s="240"/>
      <c r="AT177" s="241" t="s">
        <v>185</v>
      </c>
      <c r="AU177" s="241" t="s">
        <v>92</v>
      </c>
      <c r="AV177" s="15" t="s">
        <v>168</v>
      </c>
      <c r="AW177" s="15" t="s">
        <v>38</v>
      </c>
      <c r="AX177" s="15" t="s">
        <v>90</v>
      </c>
      <c r="AY177" s="241" t="s">
        <v>160</v>
      </c>
    </row>
    <row r="178" spans="1:65" s="2" customFormat="1" ht="16.5" customHeight="1">
      <c r="A178" s="35"/>
      <c r="B178" s="36"/>
      <c r="C178" s="192" t="s">
        <v>236</v>
      </c>
      <c r="D178" s="192" t="s">
        <v>163</v>
      </c>
      <c r="E178" s="193" t="s">
        <v>237</v>
      </c>
      <c r="F178" s="194" t="s">
        <v>238</v>
      </c>
      <c r="G178" s="195" t="s">
        <v>174</v>
      </c>
      <c r="H178" s="196">
        <v>250</v>
      </c>
      <c r="I178" s="197"/>
      <c r="J178" s="198">
        <f>ROUND(I178*H178,2)</f>
        <v>0</v>
      </c>
      <c r="K178" s="194" t="s">
        <v>167</v>
      </c>
      <c r="L178" s="40"/>
      <c r="M178" s="199" t="s">
        <v>1</v>
      </c>
      <c r="N178" s="200" t="s">
        <v>47</v>
      </c>
      <c r="O178" s="72"/>
      <c r="P178" s="201">
        <f>O178*H178</f>
        <v>0</v>
      </c>
      <c r="Q178" s="201">
        <v>4.0000000000000003E-5</v>
      </c>
      <c r="R178" s="201">
        <f>Q178*H178</f>
        <v>0.01</v>
      </c>
      <c r="S178" s="201">
        <v>0</v>
      </c>
      <c r="T178" s="202">
        <f>S178*H178</f>
        <v>0</v>
      </c>
      <c r="U178" s="35"/>
      <c r="V178" s="35"/>
      <c r="W178" s="35"/>
      <c r="X178" s="35"/>
      <c r="Y178" s="35"/>
      <c r="Z178" s="35"/>
      <c r="AA178" s="35"/>
      <c r="AB178" s="35"/>
      <c r="AC178" s="35"/>
      <c r="AD178" s="35"/>
      <c r="AE178" s="35"/>
      <c r="AR178" s="203" t="s">
        <v>168</v>
      </c>
      <c r="AT178" s="203" t="s">
        <v>163</v>
      </c>
      <c r="AU178" s="203" t="s">
        <v>92</v>
      </c>
      <c r="AY178" s="17" t="s">
        <v>160</v>
      </c>
      <c r="BE178" s="204">
        <f>IF(N178="základní",J178,0)</f>
        <v>0</v>
      </c>
      <c r="BF178" s="204">
        <f>IF(N178="snížená",J178,0)</f>
        <v>0</v>
      </c>
      <c r="BG178" s="204">
        <f>IF(N178="zákl. přenesená",J178,0)</f>
        <v>0</v>
      </c>
      <c r="BH178" s="204">
        <f>IF(N178="sníž. přenesená",J178,0)</f>
        <v>0</v>
      </c>
      <c r="BI178" s="204">
        <f>IF(N178="nulová",J178,0)</f>
        <v>0</v>
      </c>
      <c r="BJ178" s="17" t="s">
        <v>90</v>
      </c>
      <c r="BK178" s="204">
        <f>ROUND(I178*H178,2)</f>
        <v>0</v>
      </c>
      <c r="BL178" s="17" t="s">
        <v>168</v>
      </c>
      <c r="BM178" s="203" t="s">
        <v>239</v>
      </c>
    </row>
    <row r="179" spans="1:65" s="2" customFormat="1" ht="16.5" customHeight="1">
      <c r="A179" s="35"/>
      <c r="B179" s="36"/>
      <c r="C179" s="192" t="s">
        <v>8</v>
      </c>
      <c r="D179" s="192" t="s">
        <v>163</v>
      </c>
      <c r="E179" s="193" t="s">
        <v>240</v>
      </c>
      <c r="F179" s="194" t="s">
        <v>241</v>
      </c>
      <c r="G179" s="195" t="s">
        <v>174</v>
      </c>
      <c r="H179" s="196">
        <v>47.2</v>
      </c>
      <c r="I179" s="197"/>
      <c r="J179" s="198">
        <f>ROUND(I179*H179,2)</f>
        <v>0</v>
      </c>
      <c r="K179" s="194" t="s">
        <v>167</v>
      </c>
      <c r="L179" s="40"/>
      <c r="M179" s="199" t="s">
        <v>1</v>
      </c>
      <c r="N179" s="200" t="s">
        <v>47</v>
      </c>
      <c r="O179" s="72"/>
      <c r="P179" s="201">
        <f>O179*H179</f>
        <v>0</v>
      </c>
      <c r="Q179" s="201">
        <v>0</v>
      </c>
      <c r="R179" s="201">
        <f>Q179*H179</f>
        <v>0</v>
      </c>
      <c r="S179" s="201">
        <v>0</v>
      </c>
      <c r="T179" s="202">
        <f>S179*H179</f>
        <v>0</v>
      </c>
      <c r="U179" s="35"/>
      <c r="V179" s="35"/>
      <c r="W179" s="35"/>
      <c r="X179" s="35"/>
      <c r="Y179" s="35"/>
      <c r="Z179" s="35"/>
      <c r="AA179" s="35"/>
      <c r="AB179" s="35"/>
      <c r="AC179" s="35"/>
      <c r="AD179" s="35"/>
      <c r="AE179" s="35"/>
      <c r="AR179" s="203" t="s">
        <v>168</v>
      </c>
      <c r="AT179" s="203" t="s">
        <v>163</v>
      </c>
      <c r="AU179" s="203" t="s">
        <v>92</v>
      </c>
      <c r="AY179" s="17" t="s">
        <v>160</v>
      </c>
      <c r="BE179" s="204">
        <f>IF(N179="základní",J179,0)</f>
        <v>0</v>
      </c>
      <c r="BF179" s="204">
        <f>IF(N179="snížená",J179,0)</f>
        <v>0</v>
      </c>
      <c r="BG179" s="204">
        <f>IF(N179="zákl. přenesená",J179,0)</f>
        <v>0</v>
      </c>
      <c r="BH179" s="204">
        <f>IF(N179="sníž. přenesená",J179,0)</f>
        <v>0</v>
      </c>
      <c r="BI179" s="204">
        <f>IF(N179="nulová",J179,0)</f>
        <v>0</v>
      </c>
      <c r="BJ179" s="17" t="s">
        <v>90</v>
      </c>
      <c r="BK179" s="204">
        <f>ROUND(I179*H179,2)</f>
        <v>0</v>
      </c>
      <c r="BL179" s="17" t="s">
        <v>168</v>
      </c>
      <c r="BM179" s="203" t="s">
        <v>242</v>
      </c>
    </row>
    <row r="180" spans="1:65" s="13" customFormat="1" ht="11.25">
      <c r="B180" s="210"/>
      <c r="C180" s="211"/>
      <c r="D180" s="205" t="s">
        <v>185</v>
      </c>
      <c r="E180" s="212" t="s">
        <v>1</v>
      </c>
      <c r="F180" s="213" t="s">
        <v>186</v>
      </c>
      <c r="G180" s="211"/>
      <c r="H180" s="212" t="s">
        <v>1</v>
      </c>
      <c r="I180" s="214"/>
      <c r="J180" s="211"/>
      <c r="K180" s="211"/>
      <c r="L180" s="215"/>
      <c r="M180" s="216"/>
      <c r="N180" s="217"/>
      <c r="O180" s="217"/>
      <c r="P180" s="217"/>
      <c r="Q180" s="217"/>
      <c r="R180" s="217"/>
      <c r="S180" s="217"/>
      <c r="T180" s="218"/>
      <c r="AT180" s="219" t="s">
        <v>185</v>
      </c>
      <c r="AU180" s="219" t="s">
        <v>92</v>
      </c>
      <c r="AV180" s="13" t="s">
        <v>90</v>
      </c>
      <c r="AW180" s="13" t="s">
        <v>38</v>
      </c>
      <c r="AX180" s="13" t="s">
        <v>82</v>
      </c>
      <c r="AY180" s="219" t="s">
        <v>160</v>
      </c>
    </row>
    <row r="181" spans="1:65" s="14" customFormat="1" ht="11.25">
      <c r="B181" s="220"/>
      <c r="C181" s="221"/>
      <c r="D181" s="205" t="s">
        <v>185</v>
      </c>
      <c r="E181" s="222" t="s">
        <v>1</v>
      </c>
      <c r="F181" s="223" t="s">
        <v>223</v>
      </c>
      <c r="G181" s="221"/>
      <c r="H181" s="224">
        <v>4.3</v>
      </c>
      <c r="I181" s="225"/>
      <c r="J181" s="221"/>
      <c r="K181" s="221"/>
      <c r="L181" s="226"/>
      <c r="M181" s="227"/>
      <c r="N181" s="228"/>
      <c r="O181" s="228"/>
      <c r="P181" s="228"/>
      <c r="Q181" s="228"/>
      <c r="R181" s="228"/>
      <c r="S181" s="228"/>
      <c r="T181" s="229"/>
      <c r="AT181" s="230" t="s">
        <v>185</v>
      </c>
      <c r="AU181" s="230" t="s">
        <v>92</v>
      </c>
      <c r="AV181" s="14" t="s">
        <v>92</v>
      </c>
      <c r="AW181" s="14" t="s">
        <v>38</v>
      </c>
      <c r="AX181" s="14" t="s">
        <v>82</v>
      </c>
      <c r="AY181" s="230" t="s">
        <v>160</v>
      </c>
    </row>
    <row r="182" spans="1:65" s="14" customFormat="1" ht="11.25">
      <c r="B182" s="220"/>
      <c r="C182" s="221"/>
      <c r="D182" s="205" t="s">
        <v>185</v>
      </c>
      <c r="E182" s="222" t="s">
        <v>1</v>
      </c>
      <c r="F182" s="223" t="s">
        <v>224</v>
      </c>
      <c r="G182" s="221"/>
      <c r="H182" s="224">
        <v>38.06</v>
      </c>
      <c r="I182" s="225"/>
      <c r="J182" s="221"/>
      <c r="K182" s="221"/>
      <c r="L182" s="226"/>
      <c r="M182" s="227"/>
      <c r="N182" s="228"/>
      <c r="O182" s="228"/>
      <c r="P182" s="228"/>
      <c r="Q182" s="228"/>
      <c r="R182" s="228"/>
      <c r="S182" s="228"/>
      <c r="T182" s="229"/>
      <c r="AT182" s="230" t="s">
        <v>185</v>
      </c>
      <c r="AU182" s="230" t="s">
        <v>92</v>
      </c>
      <c r="AV182" s="14" t="s">
        <v>92</v>
      </c>
      <c r="AW182" s="14" t="s">
        <v>38</v>
      </c>
      <c r="AX182" s="14" t="s">
        <v>82</v>
      </c>
      <c r="AY182" s="230" t="s">
        <v>160</v>
      </c>
    </row>
    <row r="183" spans="1:65" s="14" customFormat="1" ht="11.25">
      <c r="B183" s="220"/>
      <c r="C183" s="221"/>
      <c r="D183" s="205" t="s">
        <v>185</v>
      </c>
      <c r="E183" s="222" t="s">
        <v>1</v>
      </c>
      <c r="F183" s="223" t="s">
        <v>225</v>
      </c>
      <c r="G183" s="221"/>
      <c r="H183" s="224">
        <v>4.84</v>
      </c>
      <c r="I183" s="225"/>
      <c r="J183" s="221"/>
      <c r="K183" s="221"/>
      <c r="L183" s="226"/>
      <c r="M183" s="227"/>
      <c r="N183" s="228"/>
      <c r="O183" s="228"/>
      <c r="P183" s="228"/>
      <c r="Q183" s="228"/>
      <c r="R183" s="228"/>
      <c r="S183" s="228"/>
      <c r="T183" s="229"/>
      <c r="AT183" s="230" t="s">
        <v>185</v>
      </c>
      <c r="AU183" s="230" t="s">
        <v>92</v>
      </c>
      <c r="AV183" s="14" t="s">
        <v>92</v>
      </c>
      <c r="AW183" s="14" t="s">
        <v>38</v>
      </c>
      <c r="AX183" s="14" t="s">
        <v>82</v>
      </c>
      <c r="AY183" s="230" t="s">
        <v>160</v>
      </c>
    </row>
    <row r="184" spans="1:65" s="15" customFormat="1" ht="11.25">
      <c r="B184" s="231"/>
      <c r="C184" s="232"/>
      <c r="D184" s="205" t="s">
        <v>185</v>
      </c>
      <c r="E184" s="233" t="s">
        <v>1</v>
      </c>
      <c r="F184" s="234" t="s">
        <v>188</v>
      </c>
      <c r="G184" s="232"/>
      <c r="H184" s="235">
        <v>47.2</v>
      </c>
      <c r="I184" s="236"/>
      <c r="J184" s="232"/>
      <c r="K184" s="232"/>
      <c r="L184" s="237"/>
      <c r="M184" s="238"/>
      <c r="N184" s="239"/>
      <c r="O184" s="239"/>
      <c r="P184" s="239"/>
      <c r="Q184" s="239"/>
      <c r="R184" s="239"/>
      <c r="S184" s="239"/>
      <c r="T184" s="240"/>
      <c r="AT184" s="241" t="s">
        <v>185</v>
      </c>
      <c r="AU184" s="241" t="s">
        <v>92</v>
      </c>
      <c r="AV184" s="15" t="s">
        <v>168</v>
      </c>
      <c r="AW184" s="15" t="s">
        <v>38</v>
      </c>
      <c r="AX184" s="15" t="s">
        <v>90</v>
      </c>
      <c r="AY184" s="241" t="s">
        <v>160</v>
      </c>
    </row>
    <row r="185" spans="1:65" s="2" customFormat="1" ht="16.5" customHeight="1">
      <c r="A185" s="35"/>
      <c r="B185" s="36"/>
      <c r="C185" s="192" t="s">
        <v>243</v>
      </c>
      <c r="D185" s="192" t="s">
        <v>163</v>
      </c>
      <c r="E185" s="193" t="s">
        <v>244</v>
      </c>
      <c r="F185" s="194" t="s">
        <v>245</v>
      </c>
      <c r="G185" s="195" t="s">
        <v>174</v>
      </c>
      <c r="H185" s="196">
        <v>9.08</v>
      </c>
      <c r="I185" s="197"/>
      <c r="J185" s="198">
        <f>ROUND(I185*H185,2)</f>
        <v>0</v>
      </c>
      <c r="K185" s="194" t="s">
        <v>167</v>
      </c>
      <c r="L185" s="40"/>
      <c r="M185" s="199" t="s">
        <v>1</v>
      </c>
      <c r="N185" s="200" t="s">
        <v>47</v>
      </c>
      <c r="O185" s="72"/>
      <c r="P185" s="201">
        <f>O185*H185</f>
        <v>0</v>
      </c>
      <c r="Q185" s="201">
        <v>0</v>
      </c>
      <c r="R185" s="201">
        <f>Q185*H185</f>
        <v>0</v>
      </c>
      <c r="S185" s="201">
        <v>0.11700000000000001</v>
      </c>
      <c r="T185" s="202">
        <f>S185*H185</f>
        <v>1.06236</v>
      </c>
      <c r="U185" s="35"/>
      <c r="V185" s="35"/>
      <c r="W185" s="35"/>
      <c r="X185" s="35"/>
      <c r="Y185" s="35"/>
      <c r="Z185" s="35"/>
      <c r="AA185" s="35"/>
      <c r="AB185" s="35"/>
      <c r="AC185" s="35"/>
      <c r="AD185" s="35"/>
      <c r="AE185" s="35"/>
      <c r="AR185" s="203" t="s">
        <v>168</v>
      </c>
      <c r="AT185" s="203" t="s">
        <v>163</v>
      </c>
      <c r="AU185" s="203" t="s">
        <v>92</v>
      </c>
      <c r="AY185" s="17" t="s">
        <v>160</v>
      </c>
      <c r="BE185" s="204">
        <f>IF(N185="základní",J185,0)</f>
        <v>0</v>
      </c>
      <c r="BF185" s="204">
        <f>IF(N185="snížená",J185,0)</f>
        <v>0</v>
      </c>
      <c r="BG185" s="204">
        <f>IF(N185="zákl. přenesená",J185,0)</f>
        <v>0</v>
      </c>
      <c r="BH185" s="204">
        <f>IF(N185="sníž. přenesená",J185,0)</f>
        <v>0</v>
      </c>
      <c r="BI185" s="204">
        <f>IF(N185="nulová",J185,0)</f>
        <v>0</v>
      </c>
      <c r="BJ185" s="17" t="s">
        <v>90</v>
      </c>
      <c r="BK185" s="204">
        <f>ROUND(I185*H185,2)</f>
        <v>0</v>
      </c>
      <c r="BL185" s="17" t="s">
        <v>168</v>
      </c>
      <c r="BM185" s="203" t="s">
        <v>246</v>
      </c>
    </row>
    <row r="186" spans="1:65" s="13" customFormat="1" ht="11.25">
      <c r="B186" s="210"/>
      <c r="C186" s="211"/>
      <c r="D186" s="205" t="s">
        <v>185</v>
      </c>
      <c r="E186" s="212" t="s">
        <v>1</v>
      </c>
      <c r="F186" s="213" t="s">
        <v>186</v>
      </c>
      <c r="G186" s="211"/>
      <c r="H186" s="212" t="s">
        <v>1</v>
      </c>
      <c r="I186" s="214"/>
      <c r="J186" s="211"/>
      <c r="K186" s="211"/>
      <c r="L186" s="215"/>
      <c r="M186" s="216"/>
      <c r="N186" s="217"/>
      <c r="O186" s="217"/>
      <c r="P186" s="217"/>
      <c r="Q186" s="217"/>
      <c r="R186" s="217"/>
      <c r="S186" s="217"/>
      <c r="T186" s="218"/>
      <c r="AT186" s="219" t="s">
        <v>185</v>
      </c>
      <c r="AU186" s="219" t="s">
        <v>92</v>
      </c>
      <c r="AV186" s="13" t="s">
        <v>90</v>
      </c>
      <c r="AW186" s="13" t="s">
        <v>38</v>
      </c>
      <c r="AX186" s="13" t="s">
        <v>82</v>
      </c>
      <c r="AY186" s="219" t="s">
        <v>160</v>
      </c>
    </row>
    <row r="187" spans="1:65" s="14" customFormat="1" ht="11.25">
      <c r="B187" s="220"/>
      <c r="C187" s="221"/>
      <c r="D187" s="205" t="s">
        <v>185</v>
      </c>
      <c r="E187" s="222" t="s">
        <v>1</v>
      </c>
      <c r="F187" s="223" t="s">
        <v>247</v>
      </c>
      <c r="G187" s="221"/>
      <c r="H187" s="224">
        <v>9.08</v>
      </c>
      <c r="I187" s="225"/>
      <c r="J187" s="221"/>
      <c r="K187" s="221"/>
      <c r="L187" s="226"/>
      <c r="M187" s="227"/>
      <c r="N187" s="228"/>
      <c r="O187" s="228"/>
      <c r="P187" s="228"/>
      <c r="Q187" s="228"/>
      <c r="R187" s="228"/>
      <c r="S187" s="228"/>
      <c r="T187" s="229"/>
      <c r="AT187" s="230" t="s">
        <v>185</v>
      </c>
      <c r="AU187" s="230" t="s">
        <v>92</v>
      </c>
      <c r="AV187" s="14" t="s">
        <v>92</v>
      </c>
      <c r="AW187" s="14" t="s">
        <v>38</v>
      </c>
      <c r="AX187" s="14" t="s">
        <v>82</v>
      </c>
      <c r="AY187" s="230" t="s">
        <v>160</v>
      </c>
    </row>
    <row r="188" spans="1:65" s="15" customFormat="1" ht="11.25">
      <c r="B188" s="231"/>
      <c r="C188" s="232"/>
      <c r="D188" s="205" t="s">
        <v>185</v>
      </c>
      <c r="E188" s="233" t="s">
        <v>1</v>
      </c>
      <c r="F188" s="234" t="s">
        <v>188</v>
      </c>
      <c r="G188" s="232"/>
      <c r="H188" s="235">
        <v>9.08</v>
      </c>
      <c r="I188" s="236"/>
      <c r="J188" s="232"/>
      <c r="K188" s="232"/>
      <c r="L188" s="237"/>
      <c r="M188" s="238"/>
      <c r="N188" s="239"/>
      <c r="O188" s="239"/>
      <c r="P188" s="239"/>
      <c r="Q188" s="239"/>
      <c r="R188" s="239"/>
      <c r="S188" s="239"/>
      <c r="T188" s="240"/>
      <c r="AT188" s="241" t="s">
        <v>185</v>
      </c>
      <c r="AU188" s="241" t="s">
        <v>92</v>
      </c>
      <c r="AV188" s="15" t="s">
        <v>168</v>
      </c>
      <c r="AW188" s="15" t="s">
        <v>38</v>
      </c>
      <c r="AX188" s="15" t="s">
        <v>90</v>
      </c>
      <c r="AY188" s="241" t="s">
        <v>160</v>
      </c>
    </row>
    <row r="189" spans="1:65" s="2" customFormat="1" ht="16.5" customHeight="1">
      <c r="A189" s="35"/>
      <c r="B189" s="36"/>
      <c r="C189" s="192" t="s">
        <v>248</v>
      </c>
      <c r="D189" s="192" t="s">
        <v>163</v>
      </c>
      <c r="E189" s="193" t="s">
        <v>249</v>
      </c>
      <c r="F189" s="194" t="s">
        <v>250</v>
      </c>
      <c r="G189" s="195" t="s">
        <v>174</v>
      </c>
      <c r="H189" s="196">
        <v>49.13</v>
      </c>
      <c r="I189" s="197"/>
      <c r="J189" s="198">
        <f>ROUND(I189*H189,2)</f>
        <v>0</v>
      </c>
      <c r="K189" s="194" t="s">
        <v>167</v>
      </c>
      <c r="L189" s="40"/>
      <c r="M189" s="199" t="s">
        <v>1</v>
      </c>
      <c r="N189" s="200" t="s">
        <v>47</v>
      </c>
      <c r="O189" s="72"/>
      <c r="P189" s="201">
        <f>O189*H189</f>
        <v>0</v>
      </c>
      <c r="Q189" s="201">
        <v>0</v>
      </c>
      <c r="R189" s="201">
        <f>Q189*H189</f>
        <v>0</v>
      </c>
      <c r="S189" s="201">
        <v>0</v>
      </c>
      <c r="T189" s="202">
        <f>S189*H189</f>
        <v>0</v>
      </c>
      <c r="U189" s="35"/>
      <c r="V189" s="35"/>
      <c r="W189" s="35"/>
      <c r="X189" s="35"/>
      <c r="Y189" s="35"/>
      <c r="Z189" s="35"/>
      <c r="AA189" s="35"/>
      <c r="AB189" s="35"/>
      <c r="AC189" s="35"/>
      <c r="AD189" s="35"/>
      <c r="AE189" s="35"/>
      <c r="AR189" s="203" t="s">
        <v>168</v>
      </c>
      <c r="AT189" s="203" t="s">
        <v>163</v>
      </c>
      <c r="AU189" s="203" t="s">
        <v>92</v>
      </c>
      <c r="AY189" s="17" t="s">
        <v>160</v>
      </c>
      <c r="BE189" s="204">
        <f>IF(N189="základní",J189,0)</f>
        <v>0</v>
      </c>
      <c r="BF189" s="204">
        <f>IF(N189="snížená",J189,0)</f>
        <v>0</v>
      </c>
      <c r="BG189" s="204">
        <f>IF(N189="zákl. přenesená",J189,0)</f>
        <v>0</v>
      </c>
      <c r="BH189" s="204">
        <f>IF(N189="sníž. přenesená",J189,0)</f>
        <v>0</v>
      </c>
      <c r="BI189" s="204">
        <f>IF(N189="nulová",J189,0)</f>
        <v>0</v>
      </c>
      <c r="BJ189" s="17" t="s">
        <v>90</v>
      </c>
      <c r="BK189" s="204">
        <f>ROUND(I189*H189,2)</f>
        <v>0</v>
      </c>
      <c r="BL189" s="17" t="s">
        <v>168</v>
      </c>
      <c r="BM189" s="203" t="s">
        <v>251</v>
      </c>
    </row>
    <row r="190" spans="1:65" s="13" customFormat="1" ht="11.25">
      <c r="B190" s="210"/>
      <c r="C190" s="211"/>
      <c r="D190" s="205" t="s">
        <v>185</v>
      </c>
      <c r="E190" s="212" t="s">
        <v>1</v>
      </c>
      <c r="F190" s="213" t="s">
        <v>186</v>
      </c>
      <c r="G190" s="211"/>
      <c r="H190" s="212" t="s">
        <v>1</v>
      </c>
      <c r="I190" s="214"/>
      <c r="J190" s="211"/>
      <c r="K190" s="211"/>
      <c r="L190" s="215"/>
      <c r="M190" s="216"/>
      <c r="N190" s="217"/>
      <c r="O190" s="217"/>
      <c r="P190" s="217"/>
      <c r="Q190" s="217"/>
      <c r="R190" s="217"/>
      <c r="S190" s="217"/>
      <c r="T190" s="218"/>
      <c r="AT190" s="219" t="s">
        <v>185</v>
      </c>
      <c r="AU190" s="219" t="s">
        <v>92</v>
      </c>
      <c r="AV190" s="13" t="s">
        <v>90</v>
      </c>
      <c r="AW190" s="13" t="s">
        <v>38</v>
      </c>
      <c r="AX190" s="13" t="s">
        <v>82</v>
      </c>
      <c r="AY190" s="219" t="s">
        <v>160</v>
      </c>
    </row>
    <row r="191" spans="1:65" s="14" customFormat="1" ht="11.25">
      <c r="B191" s="220"/>
      <c r="C191" s="221"/>
      <c r="D191" s="205" t="s">
        <v>185</v>
      </c>
      <c r="E191" s="222" t="s">
        <v>1</v>
      </c>
      <c r="F191" s="223" t="s">
        <v>252</v>
      </c>
      <c r="G191" s="221"/>
      <c r="H191" s="224">
        <v>49.13</v>
      </c>
      <c r="I191" s="225"/>
      <c r="J191" s="221"/>
      <c r="K191" s="221"/>
      <c r="L191" s="226"/>
      <c r="M191" s="227"/>
      <c r="N191" s="228"/>
      <c r="O191" s="228"/>
      <c r="P191" s="228"/>
      <c r="Q191" s="228"/>
      <c r="R191" s="228"/>
      <c r="S191" s="228"/>
      <c r="T191" s="229"/>
      <c r="AT191" s="230" t="s">
        <v>185</v>
      </c>
      <c r="AU191" s="230" t="s">
        <v>92</v>
      </c>
      <c r="AV191" s="14" t="s">
        <v>92</v>
      </c>
      <c r="AW191" s="14" t="s">
        <v>38</v>
      </c>
      <c r="AX191" s="14" t="s">
        <v>82</v>
      </c>
      <c r="AY191" s="230" t="s">
        <v>160</v>
      </c>
    </row>
    <row r="192" spans="1:65" s="15" customFormat="1" ht="11.25">
      <c r="B192" s="231"/>
      <c r="C192" s="232"/>
      <c r="D192" s="205" t="s">
        <v>185</v>
      </c>
      <c r="E192" s="233" t="s">
        <v>1</v>
      </c>
      <c r="F192" s="234" t="s">
        <v>188</v>
      </c>
      <c r="G192" s="232"/>
      <c r="H192" s="235">
        <v>49.13</v>
      </c>
      <c r="I192" s="236"/>
      <c r="J192" s="232"/>
      <c r="K192" s="232"/>
      <c r="L192" s="237"/>
      <c r="M192" s="238"/>
      <c r="N192" s="239"/>
      <c r="O192" s="239"/>
      <c r="P192" s="239"/>
      <c r="Q192" s="239"/>
      <c r="R192" s="239"/>
      <c r="S192" s="239"/>
      <c r="T192" s="240"/>
      <c r="AT192" s="241" t="s">
        <v>185</v>
      </c>
      <c r="AU192" s="241" t="s">
        <v>92</v>
      </c>
      <c r="AV192" s="15" t="s">
        <v>168</v>
      </c>
      <c r="AW192" s="15" t="s">
        <v>38</v>
      </c>
      <c r="AX192" s="15" t="s">
        <v>90</v>
      </c>
      <c r="AY192" s="241" t="s">
        <v>160</v>
      </c>
    </row>
    <row r="193" spans="1:65" s="2" customFormat="1" ht="16.5" customHeight="1">
      <c r="A193" s="35"/>
      <c r="B193" s="36"/>
      <c r="C193" s="192" t="s">
        <v>253</v>
      </c>
      <c r="D193" s="192" t="s">
        <v>163</v>
      </c>
      <c r="E193" s="193" t="s">
        <v>254</v>
      </c>
      <c r="F193" s="194" t="s">
        <v>255</v>
      </c>
      <c r="G193" s="195" t="s">
        <v>174</v>
      </c>
      <c r="H193" s="196">
        <v>98.26</v>
      </c>
      <c r="I193" s="197"/>
      <c r="J193" s="198">
        <f>ROUND(I193*H193,2)</f>
        <v>0</v>
      </c>
      <c r="K193" s="194" t="s">
        <v>167</v>
      </c>
      <c r="L193" s="40"/>
      <c r="M193" s="199" t="s">
        <v>1</v>
      </c>
      <c r="N193" s="200" t="s">
        <v>47</v>
      </c>
      <c r="O193" s="72"/>
      <c r="P193" s="201">
        <f>O193*H193</f>
        <v>0</v>
      </c>
      <c r="Q193" s="201">
        <v>0</v>
      </c>
      <c r="R193" s="201">
        <f>Q193*H193</f>
        <v>0</v>
      </c>
      <c r="S193" s="201">
        <v>0</v>
      </c>
      <c r="T193" s="202">
        <f>S193*H193</f>
        <v>0</v>
      </c>
      <c r="U193" s="35"/>
      <c r="V193" s="35"/>
      <c r="W193" s="35"/>
      <c r="X193" s="35"/>
      <c r="Y193" s="35"/>
      <c r="Z193" s="35"/>
      <c r="AA193" s="35"/>
      <c r="AB193" s="35"/>
      <c r="AC193" s="35"/>
      <c r="AD193" s="35"/>
      <c r="AE193" s="35"/>
      <c r="AR193" s="203" t="s">
        <v>168</v>
      </c>
      <c r="AT193" s="203" t="s">
        <v>163</v>
      </c>
      <c r="AU193" s="203" t="s">
        <v>92</v>
      </c>
      <c r="AY193" s="17" t="s">
        <v>160</v>
      </c>
      <c r="BE193" s="204">
        <f>IF(N193="základní",J193,0)</f>
        <v>0</v>
      </c>
      <c r="BF193" s="204">
        <f>IF(N193="snížená",J193,0)</f>
        <v>0</v>
      </c>
      <c r="BG193" s="204">
        <f>IF(N193="zákl. přenesená",J193,0)</f>
        <v>0</v>
      </c>
      <c r="BH193" s="204">
        <f>IF(N193="sníž. přenesená",J193,0)</f>
        <v>0</v>
      </c>
      <c r="BI193" s="204">
        <f>IF(N193="nulová",J193,0)</f>
        <v>0</v>
      </c>
      <c r="BJ193" s="17" t="s">
        <v>90</v>
      </c>
      <c r="BK193" s="204">
        <f>ROUND(I193*H193,2)</f>
        <v>0</v>
      </c>
      <c r="BL193" s="17" t="s">
        <v>168</v>
      </c>
      <c r="BM193" s="203" t="s">
        <v>256</v>
      </c>
    </row>
    <row r="194" spans="1:65" s="14" customFormat="1" ht="11.25">
      <c r="B194" s="220"/>
      <c r="C194" s="221"/>
      <c r="D194" s="205" t="s">
        <v>185</v>
      </c>
      <c r="E194" s="221"/>
      <c r="F194" s="223" t="s">
        <v>257</v>
      </c>
      <c r="G194" s="221"/>
      <c r="H194" s="224">
        <v>98.26</v>
      </c>
      <c r="I194" s="225"/>
      <c r="J194" s="221"/>
      <c r="K194" s="221"/>
      <c r="L194" s="226"/>
      <c r="M194" s="227"/>
      <c r="N194" s="228"/>
      <c r="O194" s="228"/>
      <c r="P194" s="228"/>
      <c r="Q194" s="228"/>
      <c r="R194" s="228"/>
      <c r="S194" s="228"/>
      <c r="T194" s="229"/>
      <c r="AT194" s="230" t="s">
        <v>185</v>
      </c>
      <c r="AU194" s="230" t="s">
        <v>92</v>
      </c>
      <c r="AV194" s="14" t="s">
        <v>92</v>
      </c>
      <c r="AW194" s="14" t="s">
        <v>4</v>
      </c>
      <c r="AX194" s="14" t="s">
        <v>90</v>
      </c>
      <c r="AY194" s="230" t="s">
        <v>160</v>
      </c>
    </row>
    <row r="195" spans="1:65" s="2" customFormat="1" ht="16.5" customHeight="1">
      <c r="A195" s="35"/>
      <c r="B195" s="36"/>
      <c r="C195" s="192" t="s">
        <v>258</v>
      </c>
      <c r="D195" s="192" t="s">
        <v>163</v>
      </c>
      <c r="E195" s="193" t="s">
        <v>259</v>
      </c>
      <c r="F195" s="194" t="s">
        <v>260</v>
      </c>
      <c r="G195" s="195" t="s">
        <v>174</v>
      </c>
      <c r="H195" s="196">
        <v>3.57</v>
      </c>
      <c r="I195" s="197"/>
      <c r="J195" s="198">
        <f>ROUND(I195*H195,2)</f>
        <v>0</v>
      </c>
      <c r="K195" s="194" t="s">
        <v>167</v>
      </c>
      <c r="L195" s="40"/>
      <c r="M195" s="199" t="s">
        <v>1</v>
      </c>
      <c r="N195" s="200" t="s">
        <v>47</v>
      </c>
      <c r="O195" s="72"/>
      <c r="P195" s="201">
        <f>O195*H195</f>
        <v>0</v>
      </c>
      <c r="Q195" s="201">
        <v>0</v>
      </c>
      <c r="R195" s="201">
        <f>Q195*H195</f>
        <v>0</v>
      </c>
      <c r="S195" s="201">
        <v>7.5999999999999998E-2</v>
      </c>
      <c r="T195" s="202">
        <f>S195*H195</f>
        <v>0.27132000000000001</v>
      </c>
      <c r="U195" s="35"/>
      <c r="V195" s="35"/>
      <c r="W195" s="35"/>
      <c r="X195" s="35"/>
      <c r="Y195" s="35"/>
      <c r="Z195" s="35"/>
      <c r="AA195" s="35"/>
      <c r="AB195" s="35"/>
      <c r="AC195" s="35"/>
      <c r="AD195" s="35"/>
      <c r="AE195" s="35"/>
      <c r="AR195" s="203" t="s">
        <v>168</v>
      </c>
      <c r="AT195" s="203" t="s">
        <v>163</v>
      </c>
      <c r="AU195" s="203" t="s">
        <v>92</v>
      </c>
      <c r="AY195" s="17" t="s">
        <v>160</v>
      </c>
      <c r="BE195" s="204">
        <f>IF(N195="základní",J195,0)</f>
        <v>0</v>
      </c>
      <c r="BF195" s="204">
        <f>IF(N195="snížená",J195,0)</f>
        <v>0</v>
      </c>
      <c r="BG195" s="204">
        <f>IF(N195="zákl. přenesená",J195,0)</f>
        <v>0</v>
      </c>
      <c r="BH195" s="204">
        <f>IF(N195="sníž. přenesená",J195,0)</f>
        <v>0</v>
      </c>
      <c r="BI195" s="204">
        <f>IF(N195="nulová",J195,0)</f>
        <v>0</v>
      </c>
      <c r="BJ195" s="17" t="s">
        <v>90</v>
      </c>
      <c r="BK195" s="204">
        <f>ROUND(I195*H195,2)</f>
        <v>0</v>
      </c>
      <c r="BL195" s="17" t="s">
        <v>168</v>
      </c>
      <c r="BM195" s="203" t="s">
        <v>261</v>
      </c>
    </row>
    <row r="196" spans="1:65" s="2" customFormat="1" ht="29.25">
      <c r="A196" s="35"/>
      <c r="B196" s="36"/>
      <c r="C196" s="37"/>
      <c r="D196" s="205" t="s">
        <v>170</v>
      </c>
      <c r="E196" s="37"/>
      <c r="F196" s="206" t="s">
        <v>262</v>
      </c>
      <c r="G196" s="37"/>
      <c r="H196" s="37"/>
      <c r="I196" s="207"/>
      <c r="J196" s="37"/>
      <c r="K196" s="37"/>
      <c r="L196" s="40"/>
      <c r="M196" s="208"/>
      <c r="N196" s="209"/>
      <c r="O196" s="72"/>
      <c r="P196" s="72"/>
      <c r="Q196" s="72"/>
      <c r="R196" s="72"/>
      <c r="S196" s="72"/>
      <c r="T196" s="73"/>
      <c r="U196" s="35"/>
      <c r="V196" s="35"/>
      <c r="W196" s="35"/>
      <c r="X196" s="35"/>
      <c r="Y196" s="35"/>
      <c r="Z196" s="35"/>
      <c r="AA196" s="35"/>
      <c r="AB196" s="35"/>
      <c r="AC196" s="35"/>
      <c r="AD196" s="35"/>
      <c r="AE196" s="35"/>
      <c r="AT196" s="17" t="s">
        <v>170</v>
      </c>
      <c r="AU196" s="17" t="s">
        <v>92</v>
      </c>
    </row>
    <row r="197" spans="1:65" s="13" customFormat="1" ht="11.25">
      <c r="B197" s="210"/>
      <c r="C197" s="211"/>
      <c r="D197" s="205" t="s">
        <v>185</v>
      </c>
      <c r="E197" s="212" t="s">
        <v>1</v>
      </c>
      <c r="F197" s="213" t="s">
        <v>186</v>
      </c>
      <c r="G197" s="211"/>
      <c r="H197" s="212" t="s">
        <v>1</v>
      </c>
      <c r="I197" s="214"/>
      <c r="J197" s="211"/>
      <c r="K197" s="211"/>
      <c r="L197" s="215"/>
      <c r="M197" s="216"/>
      <c r="N197" s="217"/>
      <c r="O197" s="217"/>
      <c r="P197" s="217"/>
      <c r="Q197" s="217"/>
      <c r="R197" s="217"/>
      <c r="S197" s="217"/>
      <c r="T197" s="218"/>
      <c r="AT197" s="219" t="s">
        <v>185</v>
      </c>
      <c r="AU197" s="219" t="s">
        <v>92</v>
      </c>
      <c r="AV197" s="13" t="s">
        <v>90</v>
      </c>
      <c r="AW197" s="13" t="s">
        <v>38</v>
      </c>
      <c r="AX197" s="13" t="s">
        <v>82</v>
      </c>
      <c r="AY197" s="219" t="s">
        <v>160</v>
      </c>
    </row>
    <row r="198" spans="1:65" s="14" customFormat="1" ht="11.25">
      <c r="B198" s="220"/>
      <c r="C198" s="221"/>
      <c r="D198" s="205" t="s">
        <v>185</v>
      </c>
      <c r="E198" s="222" t="s">
        <v>1</v>
      </c>
      <c r="F198" s="223" t="s">
        <v>263</v>
      </c>
      <c r="G198" s="221"/>
      <c r="H198" s="224">
        <v>3.57</v>
      </c>
      <c r="I198" s="225"/>
      <c r="J198" s="221"/>
      <c r="K198" s="221"/>
      <c r="L198" s="226"/>
      <c r="M198" s="227"/>
      <c r="N198" s="228"/>
      <c r="O198" s="228"/>
      <c r="P198" s="228"/>
      <c r="Q198" s="228"/>
      <c r="R198" s="228"/>
      <c r="S198" s="228"/>
      <c r="T198" s="229"/>
      <c r="AT198" s="230" t="s">
        <v>185</v>
      </c>
      <c r="AU198" s="230" t="s">
        <v>92</v>
      </c>
      <c r="AV198" s="14" t="s">
        <v>92</v>
      </c>
      <c r="AW198" s="14" t="s">
        <v>38</v>
      </c>
      <c r="AX198" s="14" t="s">
        <v>82</v>
      </c>
      <c r="AY198" s="230" t="s">
        <v>160</v>
      </c>
    </row>
    <row r="199" spans="1:65" s="15" customFormat="1" ht="11.25">
      <c r="B199" s="231"/>
      <c r="C199" s="232"/>
      <c r="D199" s="205" t="s">
        <v>185</v>
      </c>
      <c r="E199" s="233" t="s">
        <v>1</v>
      </c>
      <c r="F199" s="234" t="s">
        <v>188</v>
      </c>
      <c r="G199" s="232"/>
      <c r="H199" s="235">
        <v>3.57</v>
      </c>
      <c r="I199" s="236"/>
      <c r="J199" s="232"/>
      <c r="K199" s="232"/>
      <c r="L199" s="237"/>
      <c r="M199" s="238"/>
      <c r="N199" s="239"/>
      <c r="O199" s="239"/>
      <c r="P199" s="239"/>
      <c r="Q199" s="239"/>
      <c r="R199" s="239"/>
      <c r="S199" s="239"/>
      <c r="T199" s="240"/>
      <c r="AT199" s="241" t="s">
        <v>185</v>
      </c>
      <c r="AU199" s="241" t="s">
        <v>92</v>
      </c>
      <c r="AV199" s="15" t="s">
        <v>168</v>
      </c>
      <c r="AW199" s="15" t="s">
        <v>38</v>
      </c>
      <c r="AX199" s="15" t="s">
        <v>90</v>
      </c>
      <c r="AY199" s="241" t="s">
        <v>160</v>
      </c>
    </row>
    <row r="200" spans="1:65" s="2" customFormat="1" ht="21.75" customHeight="1">
      <c r="A200" s="35"/>
      <c r="B200" s="36"/>
      <c r="C200" s="192" t="s">
        <v>264</v>
      </c>
      <c r="D200" s="192" t="s">
        <v>163</v>
      </c>
      <c r="E200" s="193" t="s">
        <v>265</v>
      </c>
      <c r="F200" s="194" t="s">
        <v>266</v>
      </c>
      <c r="G200" s="195" t="s">
        <v>174</v>
      </c>
      <c r="H200" s="196">
        <v>145.82599999999999</v>
      </c>
      <c r="I200" s="197"/>
      <c r="J200" s="198">
        <f>ROUND(I200*H200,2)</f>
        <v>0</v>
      </c>
      <c r="K200" s="194" t="s">
        <v>167</v>
      </c>
      <c r="L200" s="40"/>
      <c r="M200" s="199" t="s">
        <v>1</v>
      </c>
      <c r="N200" s="200" t="s">
        <v>47</v>
      </c>
      <c r="O200" s="72"/>
      <c r="P200" s="201">
        <f>O200*H200</f>
        <v>0</v>
      </c>
      <c r="Q200" s="201">
        <v>0</v>
      </c>
      <c r="R200" s="201">
        <f>Q200*H200</f>
        <v>0</v>
      </c>
      <c r="S200" s="201">
        <v>4.5999999999999999E-2</v>
      </c>
      <c r="T200" s="202">
        <f>S200*H200</f>
        <v>6.7079959999999996</v>
      </c>
      <c r="U200" s="35"/>
      <c r="V200" s="35"/>
      <c r="W200" s="35"/>
      <c r="X200" s="35"/>
      <c r="Y200" s="35"/>
      <c r="Z200" s="35"/>
      <c r="AA200" s="35"/>
      <c r="AB200" s="35"/>
      <c r="AC200" s="35"/>
      <c r="AD200" s="35"/>
      <c r="AE200" s="35"/>
      <c r="AR200" s="203" t="s">
        <v>168</v>
      </c>
      <c r="AT200" s="203" t="s">
        <v>163</v>
      </c>
      <c r="AU200" s="203" t="s">
        <v>92</v>
      </c>
      <c r="AY200" s="17" t="s">
        <v>160</v>
      </c>
      <c r="BE200" s="204">
        <f>IF(N200="základní",J200,0)</f>
        <v>0</v>
      </c>
      <c r="BF200" s="204">
        <f>IF(N200="snížená",J200,0)</f>
        <v>0</v>
      </c>
      <c r="BG200" s="204">
        <f>IF(N200="zákl. přenesená",J200,0)</f>
        <v>0</v>
      </c>
      <c r="BH200" s="204">
        <f>IF(N200="sníž. přenesená",J200,0)</f>
        <v>0</v>
      </c>
      <c r="BI200" s="204">
        <f>IF(N200="nulová",J200,0)</f>
        <v>0</v>
      </c>
      <c r="BJ200" s="17" t="s">
        <v>90</v>
      </c>
      <c r="BK200" s="204">
        <f>ROUND(I200*H200,2)</f>
        <v>0</v>
      </c>
      <c r="BL200" s="17" t="s">
        <v>168</v>
      </c>
      <c r="BM200" s="203" t="s">
        <v>267</v>
      </c>
    </row>
    <row r="201" spans="1:65" s="13" customFormat="1" ht="11.25">
      <c r="B201" s="210"/>
      <c r="C201" s="211"/>
      <c r="D201" s="205" t="s">
        <v>185</v>
      </c>
      <c r="E201" s="212" t="s">
        <v>1</v>
      </c>
      <c r="F201" s="213" t="s">
        <v>186</v>
      </c>
      <c r="G201" s="211"/>
      <c r="H201" s="212" t="s">
        <v>1</v>
      </c>
      <c r="I201" s="214"/>
      <c r="J201" s="211"/>
      <c r="K201" s="211"/>
      <c r="L201" s="215"/>
      <c r="M201" s="216"/>
      <c r="N201" s="217"/>
      <c r="O201" s="217"/>
      <c r="P201" s="217"/>
      <c r="Q201" s="217"/>
      <c r="R201" s="217"/>
      <c r="S201" s="217"/>
      <c r="T201" s="218"/>
      <c r="AT201" s="219" t="s">
        <v>185</v>
      </c>
      <c r="AU201" s="219" t="s">
        <v>92</v>
      </c>
      <c r="AV201" s="13" t="s">
        <v>90</v>
      </c>
      <c r="AW201" s="13" t="s">
        <v>38</v>
      </c>
      <c r="AX201" s="13" t="s">
        <v>82</v>
      </c>
      <c r="AY201" s="219" t="s">
        <v>160</v>
      </c>
    </row>
    <row r="202" spans="1:65" s="14" customFormat="1" ht="11.25">
      <c r="B202" s="220"/>
      <c r="C202" s="221"/>
      <c r="D202" s="205" t="s">
        <v>185</v>
      </c>
      <c r="E202" s="222" t="s">
        <v>1</v>
      </c>
      <c r="F202" s="223" t="s">
        <v>268</v>
      </c>
      <c r="G202" s="221"/>
      <c r="H202" s="224">
        <v>145.82599999999999</v>
      </c>
      <c r="I202" s="225"/>
      <c r="J202" s="221"/>
      <c r="K202" s="221"/>
      <c r="L202" s="226"/>
      <c r="M202" s="227"/>
      <c r="N202" s="228"/>
      <c r="O202" s="228"/>
      <c r="P202" s="228"/>
      <c r="Q202" s="228"/>
      <c r="R202" s="228"/>
      <c r="S202" s="228"/>
      <c r="T202" s="229"/>
      <c r="AT202" s="230" t="s">
        <v>185</v>
      </c>
      <c r="AU202" s="230" t="s">
        <v>92</v>
      </c>
      <c r="AV202" s="14" t="s">
        <v>92</v>
      </c>
      <c r="AW202" s="14" t="s">
        <v>38</v>
      </c>
      <c r="AX202" s="14" t="s">
        <v>82</v>
      </c>
      <c r="AY202" s="230" t="s">
        <v>160</v>
      </c>
    </row>
    <row r="203" spans="1:65" s="15" customFormat="1" ht="11.25">
      <c r="B203" s="231"/>
      <c r="C203" s="232"/>
      <c r="D203" s="205" t="s">
        <v>185</v>
      </c>
      <c r="E203" s="233" t="s">
        <v>1</v>
      </c>
      <c r="F203" s="234" t="s">
        <v>188</v>
      </c>
      <c r="G203" s="232"/>
      <c r="H203" s="235">
        <v>145.82599999999999</v>
      </c>
      <c r="I203" s="236"/>
      <c r="J203" s="232"/>
      <c r="K203" s="232"/>
      <c r="L203" s="237"/>
      <c r="M203" s="238"/>
      <c r="N203" s="239"/>
      <c r="O203" s="239"/>
      <c r="P203" s="239"/>
      <c r="Q203" s="239"/>
      <c r="R203" s="239"/>
      <c r="S203" s="239"/>
      <c r="T203" s="240"/>
      <c r="AT203" s="241" t="s">
        <v>185</v>
      </c>
      <c r="AU203" s="241" t="s">
        <v>92</v>
      </c>
      <c r="AV203" s="15" t="s">
        <v>168</v>
      </c>
      <c r="AW203" s="15" t="s">
        <v>38</v>
      </c>
      <c r="AX203" s="15" t="s">
        <v>90</v>
      </c>
      <c r="AY203" s="241" t="s">
        <v>160</v>
      </c>
    </row>
    <row r="204" spans="1:65" s="2" customFormat="1" ht="16.5" customHeight="1">
      <c r="A204" s="35"/>
      <c r="B204" s="36"/>
      <c r="C204" s="192" t="s">
        <v>7</v>
      </c>
      <c r="D204" s="192" t="s">
        <v>163</v>
      </c>
      <c r="E204" s="193" t="s">
        <v>269</v>
      </c>
      <c r="F204" s="194" t="s">
        <v>270</v>
      </c>
      <c r="G204" s="195" t="s">
        <v>174</v>
      </c>
      <c r="H204" s="196">
        <v>34.64</v>
      </c>
      <c r="I204" s="197"/>
      <c r="J204" s="198">
        <f>ROUND(I204*H204,2)</f>
        <v>0</v>
      </c>
      <c r="K204" s="194" t="s">
        <v>167</v>
      </c>
      <c r="L204" s="40"/>
      <c r="M204" s="199" t="s">
        <v>1</v>
      </c>
      <c r="N204" s="200" t="s">
        <v>47</v>
      </c>
      <c r="O204" s="72"/>
      <c r="P204" s="201">
        <f>O204*H204</f>
        <v>0</v>
      </c>
      <c r="Q204" s="201">
        <v>0</v>
      </c>
      <c r="R204" s="201">
        <f>Q204*H204</f>
        <v>0</v>
      </c>
      <c r="S204" s="201">
        <v>6.8000000000000005E-2</v>
      </c>
      <c r="T204" s="202">
        <f>S204*H204</f>
        <v>2.3555200000000003</v>
      </c>
      <c r="U204" s="35"/>
      <c r="V204" s="35"/>
      <c r="W204" s="35"/>
      <c r="X204" s="35"/>
      <c r="Y204" s="35"/>
      <c r="Z204" s="35"/>
      <c r="AA204" s="35"/>
      <c r="AB204" s="35"/>
      <c r="AC204" s="35"/>
      <c r="AD204" s="35"/>
      <c r="AE204" s="35"/>
      <c r="AR204" s="203" t="s">
        <v>243</v>
      </c>
      <c r="AT204" s="203" t="s">
        <v>163</v>
      </c>
      <c r="AU204" s="203" t="s">
        <v>92</v>
      </c>
      <c r="AY204" s="17" t="s">
        <v>160</v>
      </c>
      <c r="BE204" s="204">
        <f>IF(N204="základní",J204,0)</f>
        <v>0</v>
      </c>
      <c r="BF204" s="204">
        <f>IF(N204="snížená",J204,0)</f>
        <v>0</v>
      </c>
      <c r="BG204" s="204">
        <f>IF(N204="zákl. přenesená",J204,0)</f>
        <v>0</v>
      </c>
      <c r="BH204" s="204">
        <f>IF(N204="sníž. přenesená",J204,0)</f>
        <v>0</v>
      </c>
      <c r="BI204" s="204">
        <f>IF(N204="nulová",J204,0)</f>
        <v>0</v>
      </c>
      <c r="BJ204" s="17" t="s">
        <v>90</v>
      </c>
      <c r="BK204" s="204">
        <f>ROUND(I204*H204,2)</f>
        <v>0</v>
      </c>
      <c r="BL204" s="17" t="s">
        <v>243</v>
      </c>
      <c r="BM204" s="203" t="s">
        <v>271</v>
      </c>
    </row>
    <row r="205" spans="1:65" s="13" customFormat="1" ht="11.25">
      <c r="B205" s="210"/>
      <c r="C205" s="211"/>
      <c r="D205" s="205" t="s">
        <v>185</v>
      </c>
      <c r="E205" s="212" t="s">
        <v>1</v>
      </c>
      <c r="F205" s="213" t="s">
        <v>186</v>
      </c>
      <c r="G205" s="211"/>
      <c r="H205" s="212" t="s">
        <v>1</v>
      </c>
      <c r="I205" s="214"/>
      <c r="J205" s="211"/>
      <c r="K205" s="211"/>
      <c r="L205" s="215"/>
      <c r="M205" s="216"/>
      <c r="N205" s="217"/>
      <c r="O205" s="217"/>
      <c r="P205" s="217"/>
      <c r="Q205" s="217"/>
      <c r="R205" s="217"/>
      <c r="S205" s="217"/>
      <c r="T205" s="218"/>
      <c r="AT205" s="219" t="s">
        <v>185</v>
      </c>
      <c r="AU205" s="219" t="s">
        <v>92</v>
      </c>
      <c r="AV205" s="13" t="s">
        <v>90</v>
      </c>
      <c r="AW205" s="13" t="s">
        <v>38</v>
      </c>
      <c r="AX205" s="13" t="s">
        <v>82</v>
      </c>
      <c r="AY205" s="219" t="s">
        <v>160</v>
      </c>
    </row>
    <row r="206" spans="1:65" s="14" customFormat="1" ht="11.25">
      <c r="B206" s="220"/>
      <c r="C206" s="221"/>
      <c r="D206" s="205" t="s">
        <v>185</v>
      </c>
      <c r="E206" s="222" t="s">
        <v>1</v>
      </c>
      <c r="F206" s="223" t="s">
        <v>272</v>
      </c>
      <c r="G206" s="221"/>
      <c r="H206" s="224">
        <v>34.64</v>
      </c>
      <c r="I206" s="225"/>
      <c r="J206" s="221"/>
      <c r="K206" s="221"/>
      <c r="L206" s="226"/>
      <c r="M206" s="227"/>
      <c r="N206" s="228"/>
      <c r="O206" s="228"/>
      <c r="P206" s="228"/>
      <c r="Q206" s="228"/>
      <c r="R206" s="228"/>
      <c r="S206" s="228"/>
      <c r="T206" s="229"/>
      <c r="AT206" s="230" t="s">
        <v>185</v>
      </c>
      <c r="AU206" s="230" t="s">
        <v>92</v>
      </c>
      <c r="AV206" s="14" t="s">
        <v>92</v>
      </c>
      <c r="AW206" s="14" t="s">
        <v>38</v>
      </c>
      <c r="AX206" s="14" t="s">
        <v>82</v>
      </c>
      <c r="AY206" s="230" t="s">
        <v>160</v>
      </c>
    </row>
    <row r="207" spans="1:65" s="15" customFormat="1" ht="11.25">
      <c r="B207" s="231"/>
      <c r="C207" s="232"/>
      <c r="D207" s="205" t="s">
        <v>185</v>
      </c>
      <c r="E207" s="233" t="s">
        <v>1</v>
      </c>
      <c r="F207" s="234" t="s">
        <v>188</v>
      </c>
      <c r="G207" s="232"/>
      <c r="H207" s="235">
        <v>34.64</v>
      </c>
      <c r="I207" s="236"/>
      <c r="J207" s="232"/>
      <c r="K207" s="232"/>
      <c r="L207" s="237"/>
      <c r="M207" s="238"/>
      <c r="N207" s="239"/>
      <c r="O207" s="239"/>
      <c r="P207" s="239"/>
      <c r="Q207" s="239"/>
      <c r="R207" s="239"/>
      <c r="S207" s="239"/>
      <c r="T207" s="240"/>
      <c r="AT207" s="241" t="s">
        <v>185</v>
      </c>
      <c r="AU207" s="241" t="s">
        <v>92</v>
      </c>
      <c r="AV207" s="15" t="s">
        <v>168</v>
      </c>
      <c r="AW207" s="15" t="s">
        <v>38</v>
      </c>
      <c r="AX207" s="15" t="s">
        <v>90</v>
      </c>
      <c r="AY207" s="241" t="s">
        <v>160</v>
      </c>
    </row>
    <row r="208" spans="1:65" s="12" customFormat="1" ht="22.9" customHeight="1">
      <c r="B208" s="176"/>
      <c r="C208" s="177"/>
      <c r="D208" s="178" t="s">
        <v>81</v>
      </c>
      <c r="E208" s="190" t="s">
        <v>273</v>
      </c>
      <c r="F208" s="190" t="s">
        <v>274</v>
      </c>
      <c r="G208" s="177"/>
      <c r="H208" s="177"/>
      <c r="I208" s="180"/>
      <c r="J208" s="191">
        <f>BK208</f>
        <v>0</v>
      </c>
      <c r="K208" s="177"/>
      <c r="L208" s="182"/>
      <c r="M208" s="183"/>
      <c r="N208" s="184"/>
      <c r="O208" s="184"/>
      <c r="P208" s="185">
        <f>SUM(P209:P215)</f>
        <v>0</v>
      </c>
      <c r="Q208" s="184"/>
      <c r="R208" s="185">
        <f>SUM(R209:R215)</f>
        <v>0</v>
      </c>
      <c r="S208" s="184"/>
      <c r="T208" s="186">
        <f>SUM(T209:T215)</f>
        <v>0</v>
      </c>
      <c r="AR208" s="187" t="s">
        <v>90</v>
      </c>
      <c r="AT208" s="188" t="s">
        <v>81</v>
      </c>
      <c r="AU208" s="188" t="s">
        <v>90</v>
      </c>
      <c r="AY208" s="187" t="s">
        <v>160</v>
      </c>
      <c r="BK208" s="189">
        <f>SUM(BK209:BK215)</f>
        <v>0</v>
      </c>
    </row>
    <row r="209" spans="1:65" s="2" customFormat="1" ht="16.5" customHeight="1">
      <c r="A209" s="35"/>
      <c r="B209" s="36"/>
      <c r="C209" s="192" t="s">
        <v>275</v>
      </c>
      <c r="D209" s="192" t="s">
        <v>163</v>
      </c>
      <c r="E209" s="193" t="s">
        <v>276</v>
      </c>
      <c r="F209" s="194" t="s">
        <v>277</v>
      </c>
      <c r="G209" s="195" t="s">
        <v>166</v>
      </c>
      <c r="H209" s="196">
        <v>11.097</v>
      </c>
      <c r="I209" s="197"/>
      <c r="J209" s="198">
        <f>ROUND(I209*H209,2)</f>
        <v>0</v>
      </c>
      <c r="K209" s="194" t="s">
        <v>167</v>
      </c>
      <c r="L209" s="40"/>
      <c r="M209" s="199" t="s">
        <v>1</v>
      </c>
      <c r="N209" s="200" t="s">
        <v>47</v>
      </c>
      <c r="O209" s="72"/>
      <c r="P209" s="201">
        <f>O209*H209</f>
        <v>0</v>
      </c>
      <c r="Q209" s="201">
        <v>0</v>
      </c>
      <c r="R209" s="201">
        <f>Q209*H209</f>
        <v>0</v>
      </c>
      <c r="S209" s="201">
        <v>0</v>
      </c>
      <c r="T209" s="202">
        <f>S209*H209</f>
        <v>0</v>
      </c>
      <c r="U209" s="35"/>
      <c r="V209" s="35"/>
      <c r="W209" s="35"/>
      <c r="X209" s="35"/>
      <c r="Y209" s="35"/>
      <c r="Z209" s="35"/>
      <c r="AA209" s="35"/>
      <c r="AB209" s="35"/>
      <c r="AC209" s="35"/>
      <c r="AD209" s="35"/>
      <c r="AE209" s="35"/>
      <c r="AR209" s="203" t="s">
        <v>168</v>
      </c>
      <c r="AT209" s="203" t="s">
        <v>163</v>
      </c>
      <c r="AU209" s="203" t="s">
        <v>92</v>
      </c>
      <c r="AY209" s="17" t="s">
        <v>160</v>
      </c>
      <c r="BE209" s="204">
        <f>IF(N209="základní",J209,0)</f>
        <v>0</v>
      </c>
      <c r="BF209" s="204">
        <f>IF(N209="snížená",J209,0)</f>
        <v>0</v>
      </c>
      <c r="BG209" s="204">
        <f>IF(N209="zákl. přenesená",J209,0)</f>
        <v>0</v>
      </c>
      <c r="BH209" s="204">
        <f>IF(N209="sníž. přenesená",J209,0)</f>
        <v>0</v>
      </c>
      <c r="BI209" s="204">
        <f>IF(N209="nulová",J209,0)</f>
        <v>0</v>
      </c>
      <c r="BJ209" s="17" t="s">
        <v>90</v>
      </c>
      <c r="BK209" s="204">
        <f>ROUND(I209*H209,2)</f>
        <v>0</v>
      </c>
      <c r="BL209" s="17" t="s">
        <v>168</v>
      </c>
      <c r="BM209" s="203" t="s">
        <v>278</v>
      </c>
    </row>
    <row r="210" spans="1:65" s="2" customFormat="1" ht="16.5" customHeight="1">
      <c r="A210" s="35"/>
      <c r="B210" s="36"/>
      <c r="C210" s="192" t="s">
        <v>279</v>
      </c>
      <c r="D210" s="192" t="s">
        <v>163</v>
      </c>
      <c r="E210" s="193" t="s">
        <v>280</v>
      </c>
      <c r="F210" s="194" t="s">
        <v>281</v>
      </c>
      <c r="G210" s="195" t="s">
        <v>166</v>
      </c>
      <c r="H210" s="196">
        <v>11.097</v>
      </c>
      <c r="I210" s="197"/>
      <c r="J210" s="198">
        <f>ROUND(I210*H210,2)</f>
        <v>0</v>
      </c>
      <c r="K210" s="194" t="s">
        <v>209</v>
      </c>
      <c r="L210" s="40"/>
      <c r="M210" s="199" t="s">
        <v>1</v>
      </c>
      <c r="N210" s="200" t="s">
        <v>47</v>
      </c>
      <c r="O210" s="72"/>
      <c r="P210" s="201">
        <f>O210*H210</f>
        <v>0</v>
      </c>
      <c r="Q210" s="201">
        <v>0</v>
      </c>
      <c r="R210" s="201">
        <f>Q210*H210</f>
        <v>0</v>
      </c>
      <c r="S210" s="201">
        <v>0</v>
      </c>
      <c r="T210" s="202">
        <f>S210*H210</f>
        <v>0</v>
      </c>
      <c r="U210" s="35"/>
      <c r="V210" s="35"/>
      <c r="W210" s="35"/>
      <c r="X210" s="35"/>
      <c r="Y210" s="35"/>
      <c r="Z210" s="35"/>
      <c r="AA210" s="35"/>
      <c r="AB210" s="35"/>
      <c r="AC210" s="35"/>
      <c r="AD210" s="35"/>
      <c r="AE210" s="35"/>
      <c r="AR210" s="203" t="s">
        <v>168</v>
      </c>
      <c r="AT210" s="203" t="s">
        <v>163</v>
      </c>
      <c r="AU210" s="203" t="s">
        <v>92</v>
      </c>
      <c r="AY210" s="17" t="s">
        <v>160</v>
      </c>
      <c r="BE210" s="204">
        <f>IF(N210="základní",J210,0)</f>
        <v>0</v>
      </c>
      <c r="BF210" s="204">
        <f>IF(N210="snížená",J210,0)</f>
        <v>0</v>
      </c>
      <c r="BG210" s="204">
        <f>IF(N210="zákl. přenesená",J210,0)</f>
        <v>0</v>
      </c>
      <c r="BH210" s="204">
        <f>IF(N210="sníž. přenesená",J210,0)</f>
        <v>0</v>
      </c>
      <c r="BI210" s="204">
        <f>IF(N210="nulová",J210,0)</f>
        <v>0</v>
      </c>
      <c r="BJ210" s="17" t="s">
        <v>90</v>
      </c>
      <c r="BK210" s="204">
        <f>ROUND(I210*H210,2)</f>
        <v>0</v>
      </c>
      <c r="BL210" s="17" t="s">
        <v>168</v>
      </c>
      <c r="BM210" s="203" t="s">
        <v>282</v>
      </c>
    </row>
    <row r="211" spans="1:65" s="2" customFormat="1" ht="29.25">
      <c r="A211" s="35"/>
      <c r="B211" s="36"/>
      <c r="C211" s="37"/>
      <c r="D211" s="205" t="s">
        <v>170</v>
      </c>
      <c r="E211" s="37"/>
      <c r="F211" s="206" t="s">
        <v>283</v>
      </c>
      <c r="G211" s="37"/>
      <c r="H211" s="37"/>
      <c r="I211" s="207"/>
      <c r="J211" s="37"/>
      <c r="K211" s="37"/>
      <c r="L211" s="40"/>
      <c r="M211" s="208"/>
      <c r="N211" s="209"/>
      <c r="O211" s="72"/>
      <c r="P211" s="72"/>
      <c r="Q211" s="72"/>
      <c r="R211" s="72"/>
      <c r="S211" s="72"/>
      <c r="T211" s="73"/>
      <c r="U211" s="35"/>
      <c r="V211" s="35"/>
      <c r="W211" s="35"/>
      <c r="X211" s="35"/>
      <c r="Y211" s="35"/>
      <c r="Z211" s="35"/>
      <c r="AA211" s="35"/>
      <c r="AB211" s="35"/>
      <c r="AC211" s="35"/>
      <c r="AD211" s="35"/>
      <c r="AE211" s="35"/>
      <c r="AT211" s="17" t="s">
        <v>170</v>
      </c>
      <c r="AU211" s="17" t="s">
        <v>92</v>
      </c>
    </row>
    <row r="212" spans="1:65" s="2" customFormat="1" ht="16.5" customHeight="1">
      <c r="A212" s="35"/>
      <c r="B212" s="36"/>
      <c r="C212" s="192" t="s">
        <v>284</v>
      </c>
      <c r="D212" s="192" t="s">
        <v>163</v>
      </c>
      <c r="E212" s="193" t="s">
        <v>285</v>
      </c>
      <c r="F212" s="194" t="s">
        <v>286</v>
      </c>
      <c r="G212" s="195" t="s">
        <v>166</v>
      </c>
      <c r="H212" s="196">
        <v>11.097</v>
      </c>
      <c r="I212" s="197"/>
      <c r="J212" s="198">
        <f>ROUND(I212*H212,2)</f>
        <v>0</v>
      </c>
      <c r="K212" s="194" t="s">
        <v>167</v>
      </c>
      <c r="L212" s="40"/>
      <c r="M212" s="199" t="s">
        <v>1</v>
      </c>
      <c r="N212" s="200" t="s">
        <v>47</v>
      </c>
      <c r="O212" s="72"/>
      <c r="P212" s="201">
        <f>O212*H212</f>
        <v>0</v>
      </c>
      <c r="Q212" s="201">
        <v>0</v>
      </c>
      <c r="R212" s="201">
        <f>Q212*H212</f>
        <v>0</v>
      </c>
      <c r="S212" s="201">
        <v>0</v>
      </c>
      <c r="T212" s="202">
        <f>S212*H212</f>
        <v>0</v>
      </c>
      <c r="U212" s="35"/>
      <c r="V212" s="35"/>
      <c r="W212" s="35"/>
      <c r="X212" s="35"/>
      <c r="Y212" s="35"/>
      <c r="Z212" s="35"/>
      <c r="AA212" s="35"/>
      <c r="AB212" s="35"/>
      <c r="AC212" s="35"/>
      <c r="AD212" s="35"/>
      <c r="AE212" s="35"/>
      <c r="AR212" s="203" t="s">
        <v>168</v>
      </c>
      <c r="AT212" s="203" t="s">
        <v>163</v>
      </c>
      <c r="AU212" s="203" t="s">
        <v>92</v>
      </c>
      <c r="AY212" s="17" t="s">
        <v>160</v>
      </c>
      <c r="BE212" s="204">
        <f>IF(N212="základní",J212,0)</f>
        <v>0</v>
      </c>
      <c r="BF212" s="204">
        <f>IF(N212="snížená",J212,0)</f>
        <v>0</v>
      </c>
      <c r="BG212" s="204">
        <f>IF(N212="zákl. přenesená",J212,0)</f>
        <v>0</v>
      </c>
      <c r="BH212" s="204">
        <f>IF(N212="sníž. přenesená",J212,0)</f>
        <v>0</v>
      </c>
      <c r="BI212" s="204">
        <f>IF(N212="nulová",J212,0)</f>
        <v>0</v>
      </c>
      <c r="BJ212" s="17" t="s">
        <v>90</v>
      </c>
      <c r="BK212" s="204">
        <f>ROUND(I212*H212,2)</f>
        <v>0</v>
      </c>
      <c r="BL212" s="17" t="s">
        <v>168</v>
      </c>
      <c r="BM212" s="203" t="s">
        <v>287</v>
      </c>
    </row>
    <row r="213" spans="1:65" s="2" customFormat="1" ht="16.5" customHeight="1">
      <c r="A213" s="35"/>
      <c r="B213" s="36"/>
      <c r="C213" s="192" t="s">
        <v>288</v>
      </c>
      <c r="D213" s="192" t="s">
        <v>163</v>
      </c>
      <c r="E213" s="193" t="s">
        <v>289</v>
      </c>
      <c r="F213" s="194" t="s">
        <v>290</v>
      </c>
      <c r="G213" s="195" t="s">
        <v>166</v>
      </c>
      <c r="H213" s="196">
        <v>221.94</v>
      </c>
      <c r="I213" s="197"/>
      <c r="J213" s="198">
        <f>ROUND(I213*H213,2)</f>
        <v>0</v>
      </c>
      <c r="K213" s="194" t="s">
        <v>167</v>
      </c>
      <c r="L213" s="40"/>
      <c r="M213" s="199" t="s">
        <v>1</v>
      </c>
      <c r="N213" s="200" t="s">
        <v>47</v>
      </c>
      <c r="O213" s="72"/>
      <c r="P213" s="201">
        <f>O213*H213</f>
        <v>0</v>
      </c>
      <c r="Q213" s="201">
        <v>0</v>
      </c>
      <c r="R213" s="201">
        <f>Q213*H213</f>
        <v>0</v>
      </c>
      <c r="S213" s="201">
        <v>0</v>
      </c>
      <c r="T213" s="202">
        <f>S213*H213</f>
        <v>0</v>
      </c>
      <c r="U213" s="35"/>
      <c r="V213" s="35"/>
      <c r="W213" s="35"/>
      <c r="X213" s="35"/>
      <c r="Y213" s="35"/>
      <c r="Z213" s="35"/>
      <c r="AA213" s="35"/>
      <c r="AB213" s="35"/>
      <c r="AC213" s="35"/>
      <c r="AD213" s="35"/>
      <c r="AE213" s="35"/>
      <c r="AR213" s="203" t="s">
        <v>168</v>
      </c>
      <c r="AT213" s="203" t="s">
        <v>163</v>
      </c>
      <c r="AU213" s="203" t="s">
        <v>92</v>
      </c>
      <c r="AY213" s="17" t="s">
        <v>160</v>
      </c>
      <c r="BE213" s="204">
        <f>IF(N213="základní",J213,0)</f>
        <v>0</v>
      </c>
      <c r="BF213" s="204">
        <f>IF(N213="snížená",J213,0)</f>
        <v>0</v>
      </c>
      <c r="BG213" s="204">
        <f>IF(N213="zákl. přenesená",J213,0)</f>
        <v>0</v>
      </c>
      <c r="BH213" s="204">
        <f>IF(N213="sníž. přenesená",J213,0)</f>
        <v>0</v>
      </c>
      <c r="BI213" s="204">
        <f>IF(N213="nulová",J213,0)</f>
        <v>0</v>
      </c>
      <c r="BJ213" s="17" t="s">
        <v>90</v>
      </c>
      <c r="BK213" s="204">
        <f>ROUND(I213*H213,2)</f>
        <v>0</v>
      </c>
      <c r="BL213" s="17" t="s">
        <v>168</v>
      </c>
      <c r="BM213" s="203" t="s">
        <v>291</v>
      </c>
    </row>
    <row r="214" spans="1:65" s="14" customFormat="1" ht="11.25">
      <c r="B214" s="220"/>
      <c r="C214" s="221"/>
      <c r="D214" s="205" t="s">
        <v>185</v>
      </c>
      <c r="E214" s="221"/>
      <c r="F214" s="223" t="s">
        <v>292</v>
      </c>
      <c r="G214" s="221"/>
      <c r="H214" s="224">
        <v>221.94</v>
      </c>
      <c r="I214" s="225"/>
      <c r="J214" s="221"/>
      <c r="K214" s="221"/>
      <c r="L214" s="226"/>
      <c r="M214" s="227"/>
      <c r="N214" s="228"/>
      <c r="O214" s="228"/>
      <c r="P214" s="228"/>
      <c r="Q214" s="228"/>
      <c r="R214" s="228"/>
      <c r="S214" s="228"/>
      <c r="T214" s="229"/>
      <c r="AT214" s="230" t="s">
        <v>185</v>
      </c>
      <c r="AU214" s="230" t="s">
        <v>92</v>
      </c>
      <c r="AV214" s="14" t="s">
        <v>92</v>
      </c>
      <c r="AW214" s="14" t="s">
        <v>4</v>
      </c>
      <c r="AX214" s="14" t="s">
        <v>90</v>
      </c>
      <c r="AY214" s="230" t="s">
        <v>160</v>
      </c>
    </row>
    <row r="215" spans="1:65" s="2" customFormat="1" ht="16.5" customHeight="1">
      <c r="A215" s="35"/>
      <c r="B215" s="36"/>
      <c r="C215" s="192" t="s">
        <v>293</v>
      </c>
      <c r="D215" s="192" t="s">
        <v>163</v>
      </c>
      <c r="E215" s="193" t="s">
        <v>294</v>
      </c>
      <c r="F215" s="194" t="s">
        <v>295</v>
      </c>
      <c r="G215" s="195" t="s">
        <v>166</v>
      </c>
      <c r="H215" s="196">
        <v>11.097</v>
      </c>
      <c r="I215" s="197"/>
      <c r="J215" s="198">
        <f>ROUND(I215*H215,2)</f>
        <v>0</v>
      </c>
      <c r="K215" s="194" t="s">
        <v>167</v>
      </c>
      <c r="L215" s="40"/>
      <c r="M215" s="199" t="s">
        <v>1</v>
      </c>
      <c r="N215" s="200" t="s">
        <v>47</v>
      </c>
      <c r="O215" s="72"/>
      <c r="P215" s="201">
        <f>O215*H215</f>
        <v>0</v>
      </c>
      <c r="Q215" s="201">
        <v>0</v>
      </c>
      <c r="R215" s="201">
        <f>Q215*H215</f>
        <v>0</v>
      </c>
      <c r="S215" s="201">
        <v>0</v>
      </c>
      <c r="T215" s="202">
        <f>S215*H215</f>
        <v>0</v>
      </c>
      <c r="U215" s="35"/>
      <c r="V215" s="35"/>
      <c r="W215" s="35"/>
      <c r="X215" s="35"/>
      <c r="Y215" s="35"/>
      <c r="Z215" s="35"/>
      <c r="AA215" s="35"/>
      <c r="AB215" s="35"/>
      <c r="AC215" s="35"/>
      <c r="AD215" s="35"/>
      <c r="AE215" s="35"/>
      <c r="AR215" s="203" t="s">
        <v>168</v>
      </c>
      <c r="AT215" s="203" t="s">
        <v>163</v>
      </c>
      <c r="AU215" s="203" t="s">
        <v>92</v>
      </c>
      <c r="AY215" s="17" t="s">
        <v>160</v>
      </c>
      <c r="BE215" s="204">
        <f>IF(N215="základní",J215,0)</f>
        <v>0</v>
      </c>
      <c r="BF215" s="204">
        <f>IF(N215="snížená",J215,0)</f>
        <v>0</v>
      </c>
      <c r="BG215" s="204">
        <f>IF(N215="zákl. přenesená",J215,0)</f>
        <v>0</v>
      </c>
      <c r="BH215" s="204">
        <f>IF(N215="sníž. přenesená",J215,0)</f>
        <v>0</v>
      </c>
      <c r="BI215" s="204">
        <f>IF(N215="nulová",J215,0)</f>
        <v>0</v>
      </c>
      <c r="BJ215" s="17" t="s">
        <v>90</v>
      </c>
      <c r="BK215" s="204">
        <f>ROUND(I215*H215,2)</f>
        <v>0</v>
      </c>
      <c r="BL215" s="17" t="s">
        <v>168</v>
      </c>
      <c r="BM215" s="203" t="s">
        <v>296</v>
      </c>
    </row>
    <row r="216" spans="1:65" s="12" customFormat="1" ht="22.9" customHeight="1">
      <c r="B216" s="176"/>
      <c r="C216" s="177"/>
      <c r="D216" s="178" t="s">
        <v>81</v>
      </c>
      <c r="E216" s="190" t="s">
        <v>297</v>
      </c>
      <c r="F216" s="190" t="s">
        <v>298</v>
      </c>
      <c r="G216" s="177"/>
      <c r="H216" s="177"/>
      <c r="I216" s="180"/>
      <c r="J216" s="191">
        <f>BK216</f>
        <v>0</v>
      </c>
      <c r="K216" s="177"/>
      <c r="L216" s="182"/>
      <c r="M216" s="183"/>
      <c r="N216" s="184"/>
      <c r="O216" s="184"/>
      <c r="P216" s="185">
        <f>P217</f>
        <v>0</v>
      </c>
      <c r="Q216" s="184"/>
      <c r="R216" s="185">
        <f>R217</f>
        <v>0</v>
      </c>
      <c r="S216" s="184"/>
      <c r="T216" s="186">
        <f>T217</f>
        <v>0</v>
      </c>
      <c r="AR216" s="187" t="s">
        <v>90</v>
      </c>
      <c r="AT216" s="188" t="s">
        <v>81</v>
      </c>
      <c r="AU216" s="188" t="s">
        <v>90</v>
      </c>
      <c r="AY216" s="187" t="s">
        <v>160</v>
      </c>
      <c r="BK216" s="189">
        <f>BK217</f>
        <v>0</v>
      </c>
    </row>
    <row r="217" spans="1:65" s="2" customFormat="1" ht="16.5" customHeight="1">
      <c r="A217" s="35"/>
      <c r="B217" s="36"/>
      <c r="C217" s="192" t="s">
        <v>299</v>
      </c>
      <c r="D217" s="192" t="s">
        <v>163</v>
      </c>
      <c r="E217" s="193" t="s">
        <v>300</v>
      </c>
      <c r="F217" s="194" t="s">
        <v>301</v>
      </c>
      <c r="G217" s="195" t="s">
        <v>166</v>
      </c>
      <c r="H217" s="196">
        <v>8.9619999999999997</v>
      </c>
      <c r="I217" s="197"/>
      <c r="J217" s="198">
        <f>ROUND(I217*H217,2)</f>
        <v>0</v>
      </c>
      <c r="K217" s="194" t="s">
        <v>167</v>
      </c>
      <c r="L217" s="40"/>
      <c r="M217" s="199" t="s">
        <v>1</v>
      </c>
      <c r="N217" s="200" t="s">
        <v>47</v>
      </c>
      <c r="O217" s="72"/>
      <c r="P217" s="201">
        <f>O217*H217</f>
        <v>0</v>
      </c>
      <c r="Q217" s="201">
        <v>0</v>
      </c>
      <c r="R217" s="201">
        <f>Q217*H217</f>
        <v>0</v>
      </c>
      <c r="S217" s="201">
        <v>0</v>
      </c>
      <c r="T217" s="202">
        <f>S217*H217</f>
        <v>0</v>
      </c>
      <c r="U217" s="35"/>
      <c r="V217" s="35"/>
      <c r="W217" s="35"/>
      <c r="X217" s="35"/>
      <c r="Y217" s="35"/>
      <c r="Z217" s="35"/>
      <c r="AA217" s="35"/>
      <c r="AB217" s="35"/>
      <c r="AC217" s="35"/>
      <c r="AD217" s="35"/>
      <c r="AE217" s="35"/>
      <c r="AR217" s="203" t="s">
        <v>168</v>
      </c>
      <c r="AT217" s="203" t="s">
        <v>163</v>
      </c>
      <c r="AU217" s="203" t="s">
        <v>92</v>
      </c>
      <c r="AY217" s="17" t="s">
        <v>160</v>
      </c>
      <c r="BE217" s="204">
        <f>IF(N217="základní",J217,0)</f>
        <v>0</v>
      </c>
      <c r="BF217" s="204">
        <f>IF(N217="snížená",J217,0)</f>
        <v>0</v>
      </c>
      <c r="BG217" s="204">
        <f>IF(N217="zákl. přenesená",J217,0)</f>
        <v>0</v>
      </c>
      <c r="BH217" s="204">
        <f>IF(N217="sníž. přenesená",J217,0)</f>
        <v>0</v>
      </c>
      <c r="BI217" s="204">
        <f>IF(N217="nulová",J217,0)</f>
        <v>0</v>
      </c>
      <c r="BJ217" s="17" t="s">
        <v>90</v>
      </c>
      <c r="BK217" s="204">
        <f>ROUND(I217*H217,2)</f>
        <v>0</v>
      </c>
      <c r="BL217" s="17" t="s">
        <v>168</v>
      </c>
      <c r="BM217" s="203" t="s">
        <v>302</v>
      </c>
    </row>
    <row r="218" spans="1:65" s="12" customFormat="1" ht="25.9" customHeight="1">
      <c r="B218" s="176"/>
      <c r="C218" s="177"/>
      <c r="D218" s="178" t="s">
        <v>81</v>
      </c>
      <c r="E218" s="179" t="s">
        <v>303</v>
      </c>
      <c r="F218" s="179" t="s">
        <v>304</v>
      </c>
      <c r="G218" s="177"/>
      <c r="H218" s="177"/>
      <c r="I218" s="180"/>
      <c r="J218" s="181">
        <f>BK218</f>
        <v>0</v>
      </c>
      <c r="K218" s="177"/>
      <c r="L218" s="182"/>
      <c r="M218" s="183"/>
      <c r="N218" s="184"/>
      <c r="O218" s="184"/>
      <c r="P218" s="185">
        <f>P219+P225+P276+P283+P290+P297+P314+P335+P342</f>
        <v>0</v>
      </c>
      <c r="Q218" s="184"/>
      <c r="R218" s="185">
        <f>R219+R225+R276+R283+R290+R297+R314+R335+R342</f>
        <v>2.3840184399999997</v>
      </c>
      <c r="S218" s="184"/>
      <c r="T218" s="186">
        <f>T219+T225+T276+T283+T290+T297+T314+T335+T342</f>
        <v>0.69973799999999997</v>
      </c>
      <c r="AR218" s="187" t="s">
        <v>92</v>
      </c>
      <c r="AT218" s="188" t="s">
        <v>81</v>
      </c>
      <c r="AU218" s="188" t="s">
        <v>82</v>
      </c>
      <c r="AY218" s="187" t="s">
        <v>160</v>
      </c>
      <c r="BK218" s="189">
        <f>BK219+BK225+BK276+BK283+BK290+BK297+BK314+BK335+BK342</f>
        <v>0</v>
      </c>
    </row>
    <row r="219" spans="1:65" s="12" customFormat="1" ht="22.9" customHeight="1">
      <c r="B219" s="176"/>
      <c r="C219" s="177"/>
      <c r="D219" s="178" t="s">
        <v>81</v>
      </c>
      <c r="E219" s="190" t="s">
        <v>305</v>
      </c>
      <c r="F219" s="190" t="s">
        <v>306</v>
      </c>
      <c r="G219" s="177"/>
      <c r="H219" s="177"/>
      <c r="I219" s="180"/>
      <c r="J219" s="191">
        <f>BK219</f>
        <v>0</v>
      </c>
      <c r="K219" s="177"/>
      <c r="L219" s="182"/>
      <c r="M219" s="183"/>
      <c r="N219" s="184"/>
      <c r="O219" s="184"/>
      <c r="P219" s="185">
        <f>SUM(P220:P224)</f>
        <v>0</v>
      </c>
      <c r="Q219" s="184"/>
      <c r="R219" s="185">
        <f>SUM(R220:R224)</f>
        <v>0</v>
      </c>
      <c r="S219" s="184"/>
      <c r="T219" s="186">
        <f>SUM(T220:T224)</f>
        <v>8.6300000000000002E-2</v>
      </c>
      <c r="AR219" s="187" t="s">
        <v>92</v>
      </c>
      <c r="AT219" s="188" t="s">
        <v>81</v>
      </c>
      <c r="AU219" s="188" t="s">
        <v>90</v>
      </c>
      <c r="AY219" s="187" t="s">
        <v>160</v>
      </c>
      <c r="BK219" s="189">
        <f>SUM(BK220:BK224)</f>
        <v>0</v>
      </c>
    </row>
    <row r="220" spans="1:65" s="2" customFormat="1" ht="16.5" customHeight="1">
      <c r="A220" s="35"/>
      <c r="B220" s="36"/>
      <c r="C220" s="192" t="s">
        <v>307</v>
      </c>
      <c r="D220" s="192" t="s">
        <v>163</v>
      </c>
      <c r="E220" s="193" t="s">
        <v>308</v>
      </c>
      <c r="F220" s="194" t="s">
        <v>309</v>
      </c>
      <c r="G220" s="195" t="s">
        <v>310</v>
      </c>
      <c r="H220" s="196">
        <v>2</v>
      </c>
      <c r="I220" s="197"/>
      <c r="J220" s="198">
        <f>ROUND(I220*H220,2)</f>
        <v>0</v>
      </c>
      <c r="K220" s="194" t="s">
        <v>167</v>
      </c>
      <c r="L220" s="40"/>
      <c r="M220" s="199" t="s">
        <v>1</v>
      </c>
      <c r="N220" s="200" t="s">
        <v>47</v>
      </c>
      <c r="O220" s="72"/>
      <c r="P220" s="201">
        <f>O220*H220</f>
        <v>0</v>
      </c>
      <c r="Q220" s="201">
        <v>0</v>
      </c>
      <c r="R220" s="201">
        <f>Q220*H220</f>
        <v>0</v>
      </c>
      <c r="S220" s="201">
        <v>1.9460000000000002E-2</v>
      </c>
      <c r="T220" s="202">
        <f>S220*H220</f>
        <v>3.8920000000000003E-2</v>
      </c>
      <c r="U220" s="35"/>
      <c r="V220" s="35"/>
      <c r="W220" s="35"/>
      <c r="X220" s="35"/>
      <c r="Y220" s="35"/>
      <c r="Z220" s="35"/>
      <c r="AA220" s="35"/>
      <c r="AB220" s="35"/>
      <c r="AC220" s="35"/>
      <c r="AD220" s="35"/>
      <c r="AE220" s="35"/>
      <c r="AR220" s="203" t="s">
        <v>243</v>
      </c>
      <c r="AT220" s="203" t="s">
        <v>163</v>
      </c>
      <c r="AU220" s="203" t="s">
        <v>92</v>
      </c>
      <c r="AY220" s="17" t="s">
        <v>160</v>
      </c>
      <c r="BE220" s="204">
        <f>IF(N220="základní",J220,0)</f>
        <v>0</v>
      </c>
      <c r="BF220" s="204">
        <f>IF(N220="snížená",J220,0)</f>
        <v>0</v>
      </c>
      <c r="BG220" s="204">
        <f>IF(N220="zákl. přenesená",J220,0)</f>
        <v>0</v>
      </c>
      <c r="BH220" s="204">
        <f>IF(N220="sníž. přenesená",J220,0)</f>
        <v>0</v>
      </c>
      <c r="BI220" s="204">
        <f>IF(N220="nulová",J220,0)</f>
        <v>0</v>
      </c>
      <c r="BJ220" s="17" t="s">
        <v>90</v>
      </c>
      <c r="BK220" s="204">
        <f>ROUND(I220*H220,2)</f>
        <v>0</v>
      </c>
      <c r="BL220" s="17" t="s">
        <v>243</v>
      </c>
      <c r="BM220" s="203" t="s">
        <v>311</v>
      </c>
    </row>
    <row r="221" spans="1:65" s="2" customFormat="1" ht="16.5" customHeight="1">
      <c r="A221" s="35"/>
      <c r="B221" s="36"/>
      <c r="C221" s="192" t="s">
        <v>312</v>
      </c>
      <c r="D221" s="192" t="s">
        <v>163</v>
      </c>
      <c r="E221" s="193" t="s">
        <v>313</v>
      </c>
      <c r="F221" s="194" t="s">
        <v>314</v>
      </c>
      <c r="G221" s="195" t="s">
        <v>310</v>
      </c>
      <c r="H221" s="196">
        <v>1</v>
      </c>
      <c r="I221" s="197"/>
      <c r="J221" s="198">
        <f>ROUND(I221*H221,2)</f>
        <v>0</v>
      </c>
      <c r="K221" s="194" t="s">
        <v>167</v>
      </c>
      <c r="L221" s="40"/>
      <c r="M221" s="199" t="s">
        <v>1</v>
      </c>
      <c r="N221" s="200" t="s">
        <v>47</v>
      </c>
      <c r="O221" s="72"/>
      <c r="P221" s="201">
        <f>O221*H221</f>
        <v>0</v>
      </c>
      <c r="Q221" s="201">
        <v>0</v>
      </c>
      <c r="R221" s="201">
        <f>Q221*H221</f>
        <v>0</v>
      </c>
      <c r="S221" s="201">
        <v>1.7600000000000001E-2</v>
      </c>
      <c r="T221" s="202">
        <f>S221*H221</f>
        <v>1.7600000000000001E-2</v>
      </c>
      <c r="U221" s="35"/>
      <c r="V221" s="35"/>
      <c r="W221" s="35"/>
      <c r="X221" s="35"/>
      <c r="Y221" s="35"/>
      <c r="Z221" s="35"/>
      <c r="AA221" s="35"/>
      <c r="AB221" s="35"/>
      <c r="AC221" s="35"/>
      <c r="AD221" s="35"/>
      <c r="AE221" s="35"/>
      <c r="AR221" s="203" t="s">
        <v>243</v>
      </c>
      <c r="AT221" s="203" t="s">
        <v>163</v>
      </c>
      <c r="AU221" s="203" t="s">
        <v>92</v>
      </c>
      <c r="AY221" s="17" t="s">
        <v>160</v>
      </c>
      <c r="BE221" s="204">
        <f>IF(N221="základní",J221,0)</f>
        <v>0</v>
      </c>
      <c r="BF221" s="204">
        <f>IF(N221="snížená",J221,0)</f>
        <v>0</v>
      </c>
      <c r="BG221" s="204">
        <f>IF(N221="zákl. přenesená",J221,0)</f>
        <v>0</v>
      </c>
      <c r="BH221" s="204">
        <f>IF(N221="sníž. přenesená",J221,0)</f>
        <v>0</v>
      </c>
      <c r="BI221" s="204">
        <f>IF(N221="nulová",J221,0)</f>
        <v>0</v>
      </c>
      <c r="BJ221" s="17" t="s">
        <v>90</v>
      </c>
      <c r="BK221" s="204">
        <f>ROUND(I221*H221,2)</f>
        <v>0</v>
      </c>
      <c r="BL221" s="17" t="s">
        <v>243</v>
      </c>
      <c r="BM221" s="203" t="s">
        <v>315</v>
      </c>
    </row>
    <row r="222" spans="1:65" s="2" customFormat="1" ht="16.5" customHeight="1">
      <c r="A222" s="35"/>
      <c r="B222" s="36"/>
      <c r="C222" s="192" t="s">
        <v>316</v>
      </c>
      <c r="D222" s="192" t="s">
        <v>163</v>
      </c>
      <c r="E222" s="193" t="s">
        <v>317</v>
      </c>
      <c r="F222" s="194" t="s">
        <v>318</v>
      </c>
      <c r="G222" s="195" t="s">
        <v>310</v>
      </c>
      <c r="H222" s="196">
        <v>1</v>
      </c>
      <c r="I222" s="197"/>
      <c r="J222" s="198">
        <f>ROUND(I222*H222,2)</f>
        <v>0</v>
      </c>
      <c r="K222" s="194" t="s">
        <v>167</v>
      </c>
      <c r="L222" s="40"/>
      <c r="M222" s="199" t="s">
        <v>1</v>
      </c>
      <c r="N222" s="200" t="s">
        <v>47</v>
      </c>
      <c r="O222" s="72"/>
      <c r="P222" s="201">
        <f>O222*H222</f>
        <v>0</v>
      </c>
      <c r="Q222" s="201">
        <v>0</v>
      </c>
      <c r="R222" s="201">
        <f>Q222*H222</f>
        <v>0</v>
      </c>
      <c r="S222" s="201">
        <v>2.7199999999999998E-2</v>
      </c>
      <c r="T222" s="202">
        <f>S222*H222</f>
        <v>2.7199999999999998E-2</v>
      </c>
      <c r="U222" s="35"/>
      <c r="V222" s="35"/>
      <c r="W222" s="35"/>
      <c r="X222" s="35"/>
      <c r="Y222" s="35"/>
      <c r="Z222" s="35"/>
      <c r="AA222" s="35"/>
      <c r="AB222" s="35"/>
      <c r="AC222" s="35"/>
      <c r="AD222" s="35"/>
      <c r="AE222" s="35"/>
      <c r="AR222" s="203" t="s">
        <v>243</v>
      </c>
      <c r="AT222" s="203" t="s">
        <v>163</v>
      </c>
      <c r="AU222" s="203" t="s">
        <v>92</v>
      </c>
      <c r="AY222" s="17" t="s">
        <v>160</v>
      </c>
      <c r="BE222" s="204">
        <f>IF(N222="základní",J222,0)</f>
        <v>0</v>
      </c>
      <c r="BF222" s="204">
        <f>IF(N222="snížená",J222,0)</f>
        <v>0</v>
      </c>
      <c r="BG222" s="204">
        <f>IF(N222="zákl. přenesená",J222,0)</f>
        <v>0</v>
      </c>
      <c r="BH222" s="204">
        <f>IF(N222="sníž. přenesená",J222,0)</f>
        <v>0</v>
      </c>
      <c r="BI222" s="204">
        <f>IF(N222="nulová",J222,0)</f>
        <v>0</v>
      </c>
      <c r="BJ222" s="17" t="s">
        <v>90</v>
      </c>
      <c r="BK222" s="204">
        <f>ROUND(I222*H222,2)</f>
        <v>0</v>
      </c>
      <c r="BL222" s="17" t="s">
        <v>243</v>
      </c>
      <c r="BM222" s="203" t="s">
        <v>319</v>
      </c>
    </row>
    <row r="223" spans="1:65" s="2" customFormat="1" ht="16.5" customHeight="1">
      <c r="A223" s="35"/>
      <c r="B223" s="36"/>
      <c r="C223" s="192" t="s">
        <v>320</v>
      </c>
      <c r="D223" s="192" t="s">
        <v>163</v>
      </c>
      <c r="E223" s="193" t="s">
        <v>321</v>
      </c>
      <c r="F223" s="194" t="s">
        <v>322</v>
      </c>
      <c r="G223" s="195" t="s">
        <v>310</v>
      </c>
      <c r="H223" s="196">
        <v>3</v>
      </c>
      <c r="I223" s="197"/>
      <c r="J223" s="198">
        <f>ROUND(I223*H223,2)</f>
        <v>0</v>
      </c>
      <c r="K223" s="194" t="s">
        <v>167</v>
      </c>
      <c r="L223" s="40"/>
      <c r="M223" s="199" t="s">
        <v>1</v>
      </c>
      <c r="N223" s="200" t="s">
        <v>47</v>
      </c>
      <c r="O223" s="72"/>
      <c r="P223" s="201">
        <f>O223*H223</f>
        <v>0</v>
      </c>
      <c r="Q223" s="201">
        <v>0</v>
      </c>
      <c r="R223" s="201">
        <f>Q223*H223</f>
        <v>0</v>
      </c>
      <c r="S223" s="201">
        <v>8.5999999999999998E-4</v>
      </c>
      <c r="T223" s="202">
        <f>S223*H223</f>
        <v>2.5799999999999998E-3</v>
      </c>
      <c r="U223" s="35"/>
      <c r="V223" s="35"/>
      <c r="W223" s="35"/>
      <c r="X223" s="35"/>
      <c r="Y223" s="35"/>
      <c r="Z223" s="35"/>
      <c r="AA223" s="35"/>
      <c r="AB223" s="35"/>
      <c r="AC223" s="35"/>
      <c r="AD223" s="35"/>
      <c r="AE223" s="35"/>
      <c r="AR223" s="203" t="s">
        <v>243</v>
      </c>
      <c r="AT223" s="203" t="s">
        <v>163</v>
      </c>
      <c r="AU223" s="203" t="s">
        <v>92</v>
      </c>
      <c r="AY223" s="17" t="s">
        <v>160</v>
      </c>
      <c r="BE223" s="204">
        <f>IF(N223="základní",J223,0)</f>
        <v>0</v>
      </c>
      <c r="BF223" s="204">
        <f>IF(N223="snížená",J223,0)</f>
        <v>0</v>
      </c>
      <c r="BG223" s="204">
        <f>IF(N223="zákl. přenesená",J223,0)</f>
        <v>0</v>
      </c>
      <c r="BH223" s="204">
        <f>IF(N223="sníž. přenesená",J223,0)</f>
        <v>0</v>
      </c>
      <c r="BI223" s="204">
        <f>IF(N223="nulová",J223,0)</f>
        <v>0</v>
      </c>
      <c r="BJ223" s="17" t="s">
        <v>90</v>
      </c>
      <c r="BK223" s="204">
        <f>ROUND(I223*H223,2)</f>
        <v>0</v>
      </c>
      <c r="BL223" s="17" t="s">
        <v>243</v>
      </c>
      <c r="BM223" s="203" t="s">
        <v>323</v>
      </c>
    </row>
    <row r="224" spans="1:65" s="2" customFormat="1" ht="16.5" customHeight="1">
      <c r="A224" s="35"/>
      <c r="B224" s="36"/>
      <c r="C224" s="192" t="s">
        <v>324</v>
      </c>
      <c r="D224" s="192" t="s">
        <v>163</v>
      </c>
      <c r="E224" s="193" t="s">
        <v>325</v>
      </c>
      <c r="F224" s="194" t="s">
        <v>326</v>
      </c>
      <c r="G224" s="195" t="s">
        <v>327</v>
      </c>
      <c r="H224" s="242"/>
      <c r="I224" s="197"/>
      <c r="J224" s="198">
        <f>ROUND(I224*H224,2)</f>
        <v>0</v>
      </c>
      <c r="K224" s="194" t="s">
        <v>167</v>
      </c>
      <c r="L224" s="40"/>
      <c r="M224" s="199" t="s">
        <v>1</v>
      </c>
      <c r="N224" s="200" t="s">
        <v>47</v>
      </c>
      <c r="O224" s="72"/>
      <c r="P224" s="201">
        <f>O224*H224</f>
        <v>0</v>
      </c>
      <c r="Q224" s="201">
        <v>0</v>
      </c>
      <c r="R224" s="201">
        <f>Q224*H224</f>
        <v>0</v>
      </c>
      <c r="S224" s="201">
        <v>0</v>
      </c>
      <c r="T224" s="202">
        <f>S224*H224</f>
        <v>0</v>
      </c>
      <c r="U224" s="35"/>
      <c r="V224" s="35"/>
      <c r="W224" s="35"/>
      <c r="X224" s="35"/>
      <c r="Y224" s="35"/>
      <c r="Z224" s="35"/>
      <c r="AA224" s="35"/>
      <c r="AB224" s="35"/>
      <c r="AC224" s="35"/>
      <c r="AD224" s="35"/>
      <c r="AE224" s="35"/>
      <c r="AR224" s="203" t="s">
        <v>243</v>
      </c>
      <c r="AT224" s="203" t="s">
        <v>163</v>
      </c>
      <c r="AU224" s="203" t="s">
        <v>92</v>
      </c>
      <c r="AY224" s="17" t="s">
        <v>160</v>
      </c>
      <c r="BE224" s="204">
        <f>IF(N224="základní",J224,0)</f>
        <v>0</v>
      </c>
      <c r="BF224" s="204">
        <f>IF(N224="snížená",J224,0)</f>
        <v>0</v>
      </c>
      <c r="BG224" s="204">
        <f>IF(N224="zákl. přenesená",J224,0)</f>
        <v>0</v>
      </c>
      <c r="BH224" s="204">
        <f>IF(N224="sníž. přenesená",J224,0)</f>
        <v>0</v>
      </c>
      <c r="BI224" s="204">
        <f>IF(N224="nulová",J224,0)</f>
        <v>0</v>
      </c>
      <c r="BJ224" s="17" t="s">
        <v>90</v>
      </c>
      <c r="BK224" s="204">
        <f>ROUND(I224*H224,2)</f>
        <v>0</v>
      </c>
      <c r="BL224" s="17" t="s">
        <v>243</v>
      </c>
      <c r="BM224" s="203" t="s">
        <v>328</v>
      </c>
    </row>
    <row r="225" spans="1:65" s="12" customFormat="1" ht="22.9" customHeight="1">
      <c r="B225" s="176"/>
      <c r="C225" s="177"/>
      <c r="D225" s="178" t="s">
        <v>81</v>
      </c>
      <c r="E225" s="190" t="s">
        <v>329</v>
      </c>
      <c r="F225" s="190" t="s">
        <v>330</v>
      </c>
      <c r="G225" s="177"/>
      <c r="H225" s="177"/>
      <c r="I225" s="180"/>
      <c r="J225" s="191">
        <f>BK225</f>
        <v>0</v>
      </c>
      <c r="K225" s="177"/>
      <c r="L225" s="182"/>
      <c r="M225" s="183"/>
      <c r="N225" s="184"/>
      <c r="O225" s="184"/>
      <c r="P225" s="185">
        <f>SUM(P226:P275)</f>
        <v>0</v>
      </c>
      <c r="Q225" s="184"/>
      <c r="R225" s="185">
        <f>SUM(R226:R275)</f>
        <v>1.7139291999999995</v>
      </c>
      <c r="S225" s="184"/>
      <c r="T225" s="186">
        <f>SUM(T226:T275)</f>
        <v>0.35961299999999996</v>
      </c>
      <c r="AR225" s="187" t="s">
        <v>92</v>
      </c>
      <c r="AT225" s="188" t="s">
        <v>81</v>
      </c>
      <c r="AU225" s="188" t="s">
        <v>90</v>
      </c>
      <c r="AY225" s="187" t="s">
        <v>160</v>
      </c>
      <c r="BK225" s="189">
        <f>SUM(BK226:BK275)</f>
        <v>0</v>
      </c>
    </row>
    <row r="226" spans="1:65" s="2" customFormat="1" ht="16.5" customHeight="1">
      <c r="A226" s="35"/>
      <c r="B226" s="36"/>
      <c r="C226" s="192" t="s">
        <v>331</v>
      </c>
      <c r="D226" s="192" t="s">
        <v>163</v>
      </c>
      <c r="E226" s="193" t="s">
        <v>332</v>
      </c>
      <c r="F226" s="194" t="s">
        <v>333</v>
      </c>
      <c r="G226" s="195" t="s">
        <v>174</v>
      </c>
      <c r="H226" s="196">
        <v>21.22</v>
      </c>
      <c r="I226" s="197"/>
      <c r="J226" s="198">
        <f>ROUND(I226*H226,2)</f>
        <v>0</v>
      </c>
      <c r="K226" s="194" t="s">
        <v>167</v>
      </c>
      <c r="L226" s="40"/>
      <c r="M226" s="199" t="s">
        <v>1</v>
      </c>
      <c r="N226" s="200" t="s">
        <v>47</v>
      </c>
      <c r="O226" s="72"/>
      <c r="P226" s="201">
        <f>O226*H226</f>
        <v>0</v>
      </c>
      <c r="Q226" s="201">
        <v>4.752E-2</v>
      </c>
      <c r="R226" s="201">
        <f>Q226*H226</f>
        <v>1.0083743999999999</v>
      </c>
      <c r="S226" s="201">
        <v>0</v>
      </c>
      <c r="T226" s="202">
        <f>S226*H226</f>
        <v>0</v>
      </c>
      <c r="U226" s="35"/>
      <c r="V226" s="35"/>
      <c r="W226" s="35"/>
      <c r="X226" s="35"/>
      <c r="Y226" s="35"/>
      <c r="Z226" s="35"/>
      <c r="AA226" s="35"/>
      <c r="AB226" s="35"/>
      <c r="AC226" s="35"/>
      <c r="AD226" s="35"/>
      <c r="AE226" s="35"/>
      <c r="AR226" s="203" t="s">
        <v>243</v>
      </c>
      <c r="AT226" s="203" t="s">
        <v>163</v>
      </c>
      <c r="AU226" s="203" t="s">
        <v>92</v>
      </c>
      <c r="AY226" s="17" t="s">
        <v>160</v>
      </c>
      <c r="BE226" s="204">
        <f>IF(N226="základní",J226,0)</f>
        <v>0</v>
      </c>
      <c r="BF226" s="204">
        <f>IF(N226="snížená",J226,0)</f>
        <v>0</v>
      </c>
      <c r="BG226" s="204">
        <f>IF(N226="zákl. přenesená",J226,0)</f>
        <v>0</v>
      </c>
      <c r="BH226" s="204">
        <f>IF(N226="sníž. přenesená",J226,0)</f>
        <v>0</v>
      </c>
      <c r="BI226" s="204">
        <f>IF(N226="nulová",J226,0)</f>
        <v>0</v>
      </c>
      <c r="BJ226" s="17" t="s">
        <v>90</v>
      </c>
      <c r="BK226" s="204">
        <f>ROUND(I226*H226,2)</f>
        <v>0</v>
      </c>
      <c r="BL226" s="17" t="s">
        <v>243</v>
      </c>
      <c r="BM226" s="203" t="s">
        <v>334</v>
      </c>
    </row>
    <row r="227" spans="1:65" s="14" customFormat="1" ht="11.25">
      <c r="B227" s="220"/>
      <c r="C227" s="221"/>
      <c r="D227" s="205" t="s">
        <v>185</v>
      </c>
      <c r="E227" s="222" t="s">
        <v>1</v>
      </c>
      <c r="F227" s="223" t="s">
        <v>335</v>
      </c>
      <c r="G227" s="221"/>
      <c r="H227" s="224">
        <v>21.22</v>
      </c>
      <c r="I227" s="225"/>
      <c r="J227" s="221"/>
      <c r="K227" s="221"/>
      <c r="L227" s="226"/>
      <c r="M227" s="227"/>
      <c r="N227" s="228"/>
      <c r="O227" s="228"/>
      <c r="P227" s="228"/>
      <c r="Q227" s="228"/>
      <c r="R227" s="228"/>
      <c r="S227" s="228"/>
      <c r="T227" s="229"/>
      <c r="AT227" s="230" t="s">
        <v>185</v>
      </c>
      <c r="AU227" s="230" t="s">
        <v>92</v>
      </c>
      <c r="AV227" s="14" t="s">
        <v>92</v>
      </c>
      <c r="AW227" s="14" t="s">
        <v>38</v>
      </c>
      <c r="AX227" s="14" t="s">
        <v>82</v>
      </c>
      <c r="AY227" s="230" t="s">
        <v>160</v>
      </c>
    </row>
    <row r="228" spans="1:65" s="15" customFormat="1" ht="11.25">
      <c r="B228" s="231"/>
      <c r="C228" s="232"/>
      <c r="D228" s="205" t="s">
        <v>185</v>
      </c>
      <c r="E228" s="233" t="s">
        <v>1</v>
      </c>
      <c r="F228" s="234" t="s">
        <v>188</v>
      </c>
      <c r="G228" s="232"/>
      <c r="H228" s="235">
        <v>21.22</v>
      </c>
      <c r="I228" s="236"/>
      <c r="J228" s="232"/>
      <c r="K228" s="232"/>
      <c r="L228" s="237"/>
      <c r="M228" s="238"/>
      <c r="N228" s="239"/>
      <c r="O228" s="239"/>
      <c r="P228" s="239"/>
      <c r="Q228" s="239"/>
      <c r="R228" s="239"/>
      <c r="S228" s="239"/>
      <c r="T228" s="240"/>
      <c r="AT228" s="241" t="s">
        <v>185</v>
      </c>
      <c r="AU228" s="241" t="s">
        <v>92</v>
      </c>
      <c r="AV228" s="15" t="s">
        <v>168</v>
      </c>
      <c r="AW228" s="15" t="s">
        <v>38</v>
      </c>
      <c r="AX228" s="15" t="s">
        <v>90</v>
      </c>
      <c r="AY228" s="241" t="s">
        <v>160</v>
      </c>
    </row>
    <row r="229" spans="1:65" s="2" customFormat="1" ht="16.5" customHeight="1">
      <c r="A229" s="35"/>
      <c r="B229" s="36"/>
      <c r="C229" s="192" t="s">
        <v>336</v>
      </c>
      <c r="D229" s="192" t="s">
        <v>163</v>
      </c>
      <c r="E229" s="193" t="s">
        <v>337</v>
      </c>
      <c r="F229" s="194" t="s">
        <v>338</v>
      </c>
      <c r="G229" s="195" t="s">
        <v>174</v>
      </c>
      <c r="H229" s="196">
        <v>21.22</v>
      </c>
      <c r="I229" s="197"/>
      <c r="J229" s="198">
        <f>ROUND(I229*H229,2)</f>
        <v>0</v>
      </c>
      <c r="K229" s="194" t="s">
        <v>167</v>
      </c>
      <c r="L229" s="40"/>
      <c r="M229" s="199" t="s">
        <v>1</v>
      </c>
      <c r="N229" s="200" t="s">
        <v>47</v>
      </c>
      <c r="O229" s="72"/>
      <c r="P229" s="201">
        <f>O229*H229</f>
        <v>0</v>
      </c>
      <c r="Q229" s="201">
        <v>2.0000000000000001E-4</v>
      </c>
      <c r="R229" s="201">
        <f>Q229*H229</f>
        <v>4.2440000000000004E-3</v>
      </c>
      <c r="S229" s="201">
        <v>0</v>
      </c>
      <c r="T229" s="202">
        <f>S229*H229</f>
        <v>0</v>
      </c>
      <c r="U229" s="35"/>
      <c r="V229" s="35"/>
      <c r="W229" s="35"/>
      <c r="X229" s="35"/>
      <c r="Y229" s="35"/>
      <c r="Z229" s="35"/>
      <c r="AA229" s="35"/>
      <c r="AB229" s="35"/>
      <c r="AC229" s="35"/>
      <c r="AD229" s="35"/>
      <c r="AE229" s="35"/>
      <c r="AR229" s="203" t="s">
        <v>243</v>
      </c>
      <c r="AT229" s="203" t="s">
        <v>163</v>
      </c>
      <c r="AU229" s="203" t="s">
        <v>92</v>
      </c>
      <c r="AY229" s="17" t="s">
        <v>160</v>
      </c>
      <c r="BE229" s="204">
        <f>IF(N229="základní",J229,0)</f>
        <v>0</v>
      </c>
      <c r="BF229" s="204">
        <f>IF(N229="snížená",J229,0)</f>
        <v>0</v>
      </c>
      <c r="BG229" s="204">
        <f>IF(N229="zákl. přenesená",J229,0)</f>
        <v>0</v>
      </c>
      <c r="BH229" s="204">
        <f>IF(N229="sníž. přenesená",J229,0)</f>
        <v>0</v>
      </c>
      <c r="BI229" s="204">
        <f>IF(N229="nulová",J229,0)</f>
        <v>0</v>
      </c>
      <c r="BJ229" s="17" t="s">
        <v>90</v>
      </c>
      <c r="BK229" s="204">
        <f>ROUND(I229*H229,2)</f>
        <v>0</v>
      </c>
      <c r="BL229" s="17" t="s">
        <v>243</v>
      </c>
      <c r="BM229" s="203" t="s">
        <v>339</v>
      </c>
    </row>
    <row r="230" spans="1:65" s="2" customFormat="1" ht="16.5" customHeight="1">
      <c r="A230" s="35"/>
      <c r="B230" s="36"/>
      <c r="C230" s="192" t="s">
        <v>340</v>
      </c>
      <c r="D230" s="192" t="s">
        <v>163</v>
      </c>
      <c r="E230" s="193" t="s">
        <v>341</v>
      </c>
      <c r="F230" s="194" t="s">
        <v>342</v>
      </c>
      <c r="G230" s="195" t="s">
        <v>174</v>
      </c>
      <c r="H230" s="196">
        <v>42.44</v>
      </c>
      <c r="I230" s="197"/>
      <c r="J230" s="198">
        <f>ROUND(I230*H230,2)</f>
        <v>0</v>
      </c>
      <c r="K230" s="194" t="s">
        <v>167</v>
      </c>
      <c r="L230" s="40"/>
      <c r="M230" s="199" t="s">
        <v>1</v>
      </c>
      <c r="N230" s="200" t="s">
        <v>47</v>
      </c>
      <c r="O230" s="72"/>
      <c r="P230" s="201">
        <f>O230*H230</f>
        <v>0</v>
      </c>
      <c r="Q230" s="201">
        <v>1.4E-3</v>
      </c>
      <c r="R230" s="201">
        <f>Q230*H230</f>
        <v>5.9415999999999997E-2</v>
      </c>
      <c r="S230" s="201">
        <v>0</v>
      </c>
      <c r="T230" s="202">
        <f>S230*H230</f>
        <v>0</v>
      </c>
      <c r="U230" s="35"/>
      <c r="V230" s="35"/>
      <c r="W230" s="35"/>
      <c r="X230" s="35"/>
      <c r="Y230" s="35"/>
      <c r="Z230" s="35"/>
      <c r="AA230" s="35"/>
      <c r="AB230" s="35"/>
      <c r="AC230" s="35"/>
      <c r="AD230" s="35"/>
      <c r="AE230" s="35"/>
      <c r="AR230" s="203" t="s">
        <v>243</v>
      </c>
      <c r="AT230" s="203" t="s">
        <v>163</v>
      </c>
      <c r="AU230" s="203" t="s">
        <v>92</v>
      </c>
      <c r="AY230" s="17" t="s">
        <v>160</v>
      </c>
      <c r="BE230" s="204">
        <f>IF(N230="základní",J230,0)</f>
        <v>0</v>
      </c>
      <c r="BF230" s="204">
        <f>IF(N230="snížená",J230,0)</f>
        <v>0</v>
      </c>
      <c r="BG230" s="204">
        <f>IF(N230="zákl. přenesená",J230,0)</f>
        <v>0</v>
      </c>
      <c r="BH230" s="204">
        <f>IF(N230="sníž. přenesená",J230,0)</f>
        <v>0</v>
      </c>
      <c r="BI230" s="204">
        <f>IF(N230="nulová",J230,0)</f>
        <v>0</v>
      </c>
      <c r="BJ230" s="17" t="s">
        <v>90</v>
      </c>
      <c r="BK230" s="204">
        <f>ROUND(I230*H230,2)</f>
        <v>0</v>
      </c>
      <c r="BL230" s="17" t="s">
        <v>243</v>
      </c>
      <c r="BM230" s="203" t="s">
        <v>343</v>
      </c>
    </row>
    <row r="231" spans="1:65" s="14" customFormat="1" ht="11.25">
      <c r="B231" s="220"/>
      <c r="C231" s="221"/>
      <c r="D231" s="205" t="s">
        <v>185</v>
      </c>
      <c r="E231" s="221"/>
      <c r="F231" s="223" t="s">
        <v>344</v>
      </c>
      <c r="G231" s="221"/>
      <c r="H231" s="224">
        <v>42.44</v>
      </c>
      <c r="I231" s="225"/>
      <c r="J231" s="221"/>
      <c r="K231" s="221"/>
      <c r="L231" s="226"/>
      <c r="M231" s="227"/>
      <c r="N231" s="228"/>
      <c r="O231" s="228"/>
      <c r="P231" s="228"/>
      <c r="Q231" s="228"/>
      <c r="R231" s="228"/>
      <c r="S231" s="228"/>
      <c r="T231" s="229"/>
      <c r="AT231" s="230" t="s">
        <v>185</v>
      </c>
      <c r="AU231" s="230" t="s">
        <v>92</v>
      </c>
      <c r="AV231" s="14" t="s">
        <v>92</v>
      </c>
      <c r="AW231" s="14" t="s">
        <v>4</v>
      </c>
      <c r="AX231" s="14" t="s">
        <v>90</v>
      </c>
      <c r="AY231" s="230" t="s">
        <v>160</v>
      </c>
    </row>
    <row r="232" spans="1:65" s="2" customFormat="1" ht="16.5" customHeight="1">
      <c r="A232" s="35"/>
      <c r="B232" s="36"/>
      <c r="C232" s="192" t="s">
        <v>345</v>
      </c>
      <c r="D232" s="192" t="s">
        <v>163</v>
      </c>
      <c r="E232" s="193" t="s">
        <v>346</v>
      </c>
      <c r="F232" s="194" t="s">
        <v>347</v>
      </c>
      <c r="G232" s="195" t="s">
        <v>174</v>
      </c>
      <c r="H232" s="196">
        <v>5.49</v>
      </c>
      <c r="I232" s="197"/>
      <c r="J232" s="198">
        <f>ROUND(I232*H232,2)</f>
        <v>0</v>
      </c>
      <c r="K232" s="194" t="s">
        <v>167</v>
      </c>
      <c r="L232" s="40"/>
      <c r="M232" s="199" t="s">
        <v>1</v>
      </c>
      <c r="N232" s="200" t="s">
        <v>47</v>
      </c>
      <c r="O232" s="72"/>
      <c r="P232" s="201">
        <f>O232*H232</f>
        <v>0</v>
      </c>
      <c r="Q232" s="201">
        <v>2.7900000000000001E-2</v>
      </c>
      <c r="R232" s="201">
        <f>Q232*H232</f>
        <v>0.153171</v>
      </c>
      <c r="S232" s="201">
        <v>0</v>
      </c>
      <c r="T232" s="202">
        <f>S232*H232</f>
        <v>0</v>
      </c>
      <c r="U232" s="35"/>
      <c r="V232" s="35"/>
      <c r="W232" s="35"/>
      <c r="X232" s="35"/>
      <c r="Y232" s="35"/>
      <c r="Z232" s="35"/>
      <c r="AA232" s="35"/>
      <c r="AB232" s="35"/>
      <c r="AC232" s="35"/>
      <c r="AD232" s="35"/>
      <c r="AE232" s="35"/>
      <c r="AR232" s="203" t="s">
        <v>243</v>
      </c>
      <c r="AT232" s="203" t="s">
        <v>163</v>
      </c>
      <c r="AU232" s="203" t="s">
        <v>92</v>
      </c>
      <c r="AY232" s="17" t="s">
        <v>160</v>
      </c>
      <c r="BE232" s="204">
        <f>IF(N232="základní",J232,0)</f>
        <v>0</v>
      </c>
      <c r="BF232" s="204">
        <f>IF(N232="snížená",J232,0)</f>
        <v>0</v>
      </c>
      <c r="BG232" s="204">
        <f>IF(N232="zákl. přenesená",J232,0)</f>
        <v>0</v>
      </c>
      <c r="BH232" s="204">
        <f>IF(N232="sníž. přenesená",J232,0)</f>
        <v>0</v>
      </c>
      <c r="BI232" s="204">
        <f>IF(N232="nulová",J232,0)</f>
        <v>0</v>
      </c>
      <c r="BJ232" s="17" t="s">
        <v>90</v>
      </c>
      <c r="BK232" s="204">
        <f>ROUND(I232*H232,2)</f>
        <v>0</v>
      </c>
      <c r="BL232" s="17" t="s">
        <v>243</v>
      </c>
      <c r="BM232" s="203" t="s">
        <v>348</v>
      </c>
    </row>
    <row r="233" spans="1:65" s="14" customFormat="1" ht="11.25">
      <c r="B233" s="220"/>
      <c r="C233" s="221"/>
      <c r="D233" s="205" t="s">
        <v>185</v>
      </c>
      <c r="E233" s="222" t="s">
        <v>1</v>
      </c>
      <c r="F233" s="223" t="s">
        <v>349</v>
      </c>
      <c r="G233" s="221"/>
      <c r="H233" s="224">
        <v>5.49</v>
      </c>
      <c r="I233" s="225"/>
      <c r="J233" s="221"/>
      <c r="K233" s="221"/>
      <c r="L233" s="226"/>
      <c r="M233" s="227"/>
      <c r="N233" s="228"/>
      <c r="O233" s="228"/>
      <c r="P233" s="228"/>
      <c r="Q233" s="228"/>
      <c r="R233" s="228"/>
      <c r="S233" s="228"/>
      <c r="T233" s="229"/>
      <c r="AT233" s="230" t="s">
        <v>185</v>
      </c>
      <c r="AU233" s="230" t="s">
        <v>92</v>
      </c>
      <c r="AV233" s="14" t="s">
        <v>92</v>
      </c>
      <c r="AW233" s="14" t="s">
        <v>38</v>
      </c>
      <c r="AX233" s="14" t="s">
        <v>82</v>
      </c>
      <c r="AY233" s="230" t="s">
        <v>160</v>
      </c>
    </row>
    <row r="234" spans="1:65" s="15" customFormat="1" ht="11.25">
      <c r="B234" s="231"/>
      <c r="C234" s="232"/>
      <c r="D234" s="205" t="s">
        <v>185</v>
      </c>
      <c r="E234" s="233" t="s">
        <v>1</v>
      </c>
      <c r="F234" s="234" t="s">
        <v>188</v>
      </c>
      <c r="G234" s="232"/>
      <c r="H234" s="235">
        <v>5.49</v>
      </c>
      <c r="I234" s="236"/>
      <c r="J234" s="232"/>
      <c r="K234" s="232"/>
      <c r="L234" s="237"/>
      <c r="M234" s="238"/>
      <c r="N234" s="239"/>
      <c r="O234" s="239"/>
      <c r="P234" s="239"/>
      <c r="Q234" s="239"/>
      <c r="R234" s="239"/>
      <c r="S234" s="239"/>
      <c r="T234" s="240"/>
      <c r="AT234" s="241" t="s">
        <v>185</v>
      </c>
      <c r="AU234" s="241" t="s">
        <v>92</v>
      </c>
      <c r="AV234" s="15" t="s">
        <v>168</v>
      </c>
      <c r="AW234" s="15" t="s">
        <v>38</v>
      </c>
      <c r="AX234" s="15" t="s">
        <v>90</v>
      </c>
      <c r="AY234" s="241" t="s">
        <v>160</v>
      </c>
    </row>
    <row r="235" spans="1:65" s="2" customFormat="1" ht="16.5" customHeight="1">
      <c r="A235" s="35"/>
      <c r="B235" s="36"/>
      <c r="C235" s="192" t="s">
        <v>350</v>
      </c>
      <c r="D235" s="192" t="s">
        <v>163</v>
      </c>
      <c r="E235" s="193" t="s">
        <v>351</v>
      </c>
      <c r="F235" s="194" t="s">
        <v>352</v>
      </c>
      <c r="G235" s="195" t="s">
        <v>174</v>
      </c>
      <c r="H235" s="196">
        <v>5.49</v>
      </c>
      <c r="I235" s="197"/>
      <c r="J235" s="198">
        <f>ROUND(I235*H235,2)</f>
        <v>0</v>
      </c>
      <c r="K235" s="194" t="s">
        <v>167</v>
      </c>
      <c r="L235" s="40"/>
      <c r="M235" s="199" t="s">
        <v>1</v>
      </c>
      <c r="N235" s="200" t="s">
        <v>47</v>
      </c>
      <c r="O235" s="72"/>
      <c r="P235" s="201">
        <f>O235*H235</f>
        <v>0</v>
      </c>
      <c r="Q235" s="201">
        <v>1E-4</v>
      </c>
      <c r="R235" s="201">
        <f>Q235*H235</f>
        <v>5.4900000000000001E-4</v>
      </c>
      <c r="S235" s="201">
        <v>0</v>
      </c>
      <c r="T235" s="202">
        <f>S235*H235</f>
        <v>0</v>
      </c>
      <c r="U235" s="35"/>
      <c r="V235" s="35"/>
      <c r="W235" s="35"/>
      <c r="X235" s="35"/>
      <c r="Y235" s="35"/>
      <c r="Z235" s="35"/>
      <c r="AA235" s="35"/>
      <c r="AB235" s="35"/>
      <c r="AC235" s="35"/>
      <c r="AD235" s="35"/>
      <c r="AE235" s="35"/>
      <c r="AR235" s="203" t="s">
        <v>243</v>
      </c>
      <c r="AT235" s="203" t="s">
        <v>163</v>
      </c>
      <c r="AU235" s="203" t="s">
        <v>92</v>
      </c>
      <c r="AY235" s="17" t="s">
        <v>160</v>
      </c>
      <c r="BE235" s="204">
        <f>IF(N235="základní",J235,0)</f>
        <v>0</v>
      </c>
      <c r="BF235" s="204">
        <f>IF(N235="snížená",J235,0)</f>
        <v>0</v>
      </c>
      <c r="BG235" s="204">
        <f>IF(N235="zákl. přenesená",J235,0)</f>
        <v>0</v>
      </c>
      <c r="BH235" s="204">
        <f>IF(N235="sníž. přenesená",J235,0)</f>
        <v>0</v>
      </c>
      <c r="BI235" s="204">
        <f>IF(N235="nulová",J235,0)</f>
        <v>0</v>
      </c>
      <c r="BJ235" s="17" t="s">
        <v>90</v>
      </c>
      <c r="BK235" s="204">
        <f>ROUND(I235*H235,2)</f>
        <v>0</v>
      </c>
      <c r="BL235" s="17" t="s">
        <v>243</v>
      </c>
      <c r="BM235" s="203" t="s">
        <v>353</v>
      </c>
    </row>
    <row r="236" spans="1:65" s="2" customFormat="1" ht="16.5" customHeight="1">
      <c r="A236" s="35"/>
      <c r="B236" s="36"/>
      <c r="C236" s="192" t="s">
        <v>354</v>
      </c>
      <c r="D236" s="192" t="s">
        <v>163</v>
      </c>
      <c r="E236" s="193" t="s">
        <v>355</v>
      </c>
      <c r="F236" s="194" t="s">
        <v>356</v>
      </c>
      <c r="G236" s="195" t="s">
        <v>174</v>
      </c>
      <c r="H236" s="196">
        <v>5.49</v>
      </c>
      <c r="I236" s="197"/>
      <c r="J236" s="198">
        <f>ROUND(I236*H236,2)</f>
        <v>0</v>
      </c>
      <c r="K236" s="194" t="s">
        <v>167</v>
      </c>
      <c r="L236" s="40"/>
      <c r="M236" s="199" t="s">
        <v>1</v>
      </c>
      <c r="N236" s="200" t="s">
        <v>47</v>
      </c>
      <c r="O236" s="72"/>
      <c r="P236" s="201">
        <f>O236*H236</f>
        <v>0</v>
      </c>
      <c r="Q236" s="201">
        <v>6.9999999999999999E-4</v>
      </c>
      <c r="R236" s="201">
        <f>Q236*H236</f>
        <v>3.8430000000000001E-3</v>
      </c>
      <c r="S236" s="201">
        <v>0</v>
      </c>
      <c r="T236" s="202">
        <f>S236*H236</f>
        <v>0</v>
      </c>
      <c r="U236" s="35"/>
      <c r="V236" s="35"/>
      <c r="W236" s="35"/>
      <c r="X236" s="35"/>
      <c r="Y236" s="35"/>
      <c r="Z236" s="35"/>
      <c r="AA236" s="35"/>
      <c r="AB236" s="35"/>
      <c r="AC236" s="35"/>
      <c r="AD236" s="35"/>
      <c r="AE236" s="35"/>
      <c r="AR236" s="203" t="s">
        <v>243</v>
      </c>
      <c r="AT236" s="203" t="s">
        <v>163</v>
      </c>
      <c r="AU236" s="203" t="s">
        <v>92</v>
      </c>
      <c r="AY236" s="17" t="s">
        <v>160</v>
      </c>
      <c r="BE236" s="204">
        <f>IF(N236="základní",J236,0)</f>
        <v>0</v>
      </c>
      <c r="BF236" s="204">
        <f>IF(N236="snížená",J236,0)</f>
        <v>0</v>
      </c>
      <c r="BG236" s="204">
        <f>IF(N236="zákl. přenesená",J236,0)</f>
        <v>0</v>
      </c>
      <c r="BH236" s="204">
        <f>IF(N236="sníž. přenesená",J236,0)</f>
        <v>0</v>
      </c>
      <c r="BI236" s="204">
        <f>IF(N236="nulová",J236,0)</f>
        <v>0</v>
      </c>
      <c r="BJ236" s="17" t="s">
        <v>90</v>
      </c>
      <c r="BK236" s="204">
        <f>ROUND(I236*H236,2)</f>
        <v>0</v>
      </c>
      <c r="BL236" s="17" t="s">
        <v>243</v>
      </c>
      <c r="BM236" s="203" t="s">
        <v>357</v>
      </c>
    </row>
    <row r="237" spans="1:65" s="2" customFormat="1" ht="16.5" customHeight="1">
      <c r="A237" s="35"/>
      <c r="B237" s="36"/>
      <c r="C237" s="192" t="s">
        <v>358</v>
      </c>
      <c r="D237" s="192" t="s">
        <v>163</v>
      </c>
      <c r="E237" s="193" t="s">
        <v>359</v>
      </c>
      <c r="F237" s="194" t="s">
        <v>360</v>
      </c>
      <c r="G237" s="195" t="s">
        <v>174</v>
      </c>
      <c r="H237" s="196">
        <v>6.98</v>
      </c>
      <c r="I237" s="197"/>
      <c r="J237" s="198">
        <f>ROUND(I237*H237,2)</f>
        <v>0</v>
      </c>
      <c r="K237" s="194" t="s">
        <v>167</v>
      </c>
      <c r="L237" s="40"/>
      <c r="M237" s="199" t="s">
        <v>1</v>
      </c>
      <c r="N237" s="200" t="s">
        <v>47</v>
      </c>
      <c r="O237" s="72"/>
      <c r="P237" s="201">
        <f>O237*H237</f>
        <v>0</v>
      </c>
      <c r="Q237" s="201">
        <v>3.1189999999999999E-2</v>
      </c>
      <c r="R237" s="201">
        <f>Q237*H237</f>
        <v>0.21770620000000002</v>
      </c>
      <c r="S237" s="201">
        <v>0</v>
      </c>
      <c r="T237" s="202">
        <f>S237*H237</f>
        <v>0</v>
      </c>
      <c r="U237" s="35"/>
      <c r="V237" s="35"/>
      <c r="W237" s="35"/>
      <c r="X237" s="35"/>
      <c r="Y237" s="35"/>
      <c r="Z237" s="35"/>
      <c r="AA237" s="35"/>
      <c r="AB237" s="35"/>
      <c r="AC237" s="35"/>
      <c r="AD237" s="35"/>
      <c r="AE237" s="35"/>
      <c r="AR237" s="203" t="s">
        <v>243</v>
      </c>
      <c r="AT237" s="203" t="s">
        <v>163</v>
      </c>
      <c r="AU237" s="203" t="s">
        <v>92</v>
      </c>
      <c r="AY237" s="17" t="s">
        <v>160</v>
      </c>
      <c r="BE237" s="204">
        <f>IF(N237="základní",J237,0)</f>
        <v>0</v>
      </c>
      <c r="BF237" s="204">
        <f>IF(N237="snížená",J237,0)</f>
        <v>0</v>
      </c>
      <c r="BG237" s="204">
        <f>IF(N237="zákl. přenesená",J237,0)</f>
        <v>0</v>
      </c>
      <c r="BH237" s="204">
        <f>IF(N237="sníž. přenesená",J237,0)</f>
        <v>0</v>
      </c>
      <c r="BI237" s="204">
        <f>IF(N237="nulová",J237,0)</f>
        <v>0</v>
      </c>
      <c r="BJ237" s="17" t="s">
        <v>90</v>
      </c>
      <c r="BK237" s="204">
        <f>ROUND(I237*H237,2)</f>
        <v>0</v>
      </c>
      <c r="BL237" s="17" t="s">
        <v>243</v>
      </c>
      <c r="BM237" s="203" t="s">
        <v>361</v>
      </c>
    </row>
    <row r="238" spans="1:65" s="14" customFormat="1" ht="11.25">
      <c r="B238" s="220"/>
      <c r="C238" s="221"/>
      <c r="D238" s="205" t="s">
        <v>185</v>
      </c>
      <c r="E238" s="222" t="s">
        <v>1</v>
      </c>
      <c r="F238" s="223" t="s">
        <v>362</v>
      </c>
      <c r="G238" s="221"/>
      <c r="H238" s="224">
        <v>6.98</v>
      </c>
      <c r="I238" s="225"/>
      <c r="J238" s="221"/>
      <c r="K238" s="221"/>
      <c r="L238" s="226"/>
      <c r="M238" s="227"/>
      <c r="N238" s="228"/>
      <c r="O238" s="228"/>
      <c r="P238" s="228"/>
      <c r="Q238" s="228"/>
      <c r="R238" s="228"/>
      <c r="S238" s="228"/>
      <c r="T238" s="229"/>
      <c r="AT238" s="230" t="s">
        <v>185</v>
      </c>
      <c r="AU238" s="230" t="s">
        <v>92</v>
      </c>
      <c r="AV238" s="14" t="s">
        <v>92</v>
      </c>
      <c r="AW238" s="14" t="s">
        <v>38</v>
      </c>
      <c r="AX238" s="14" t="s">
        <v>82</v>
      </c>
      <c r="AY238" s="230" t="s">
        <v>160</v>
      </c>
    </row>
    <row r="239" spans="1:65" s="15" customFormat="1" ht="11.25">
      <c r="B239" s="231"/>
      <c r="C239" s="232"/>
      <c r="D239" s="205" t="s">
        <v>185</v>
      </c>
      <c r="E239" s="233" t="s">
        <v>1</v>
      </c>
      <c r="F239" s="234" t="s">
        <v>188</v>
      </c>
      <c r="G239" s="232"/>
      <c r="H239" s="235">
        <v>6.98</v>
      </c>
      <c r="I239" s="236"/>
      <c r="J239" s="232"/>
      <c r="K239" s="232"/>
      <c r="L239" s="237"/>
      <c r="M239" s="238"/>
      <c r="N239" s="239"/>
      <c r="O239" s="239"/>
      <c r="P239" s="239"/>
      <c r="Q239" s="239"/>
      <c r="R239" s="239"/>
      <c r="S239" s="239"/>
      <c r="T239" s="240"/>
      <c r="AT239" s="241" t="s">
        <v>185</v>
      </c>
      <c r="AU239" s="241" t="s">
        <v>92</v>
      </c>
      <c r="AV239" s="15" t="s">
        <v>168</v>
      </c>
      <c r="AW239" s="15" t="s">
        <v>38</v>
      </c>
      <c r="AX239" s="15" t="s">
        <v>90</v>
      </c>
      <c r="AY239" s="241" t="s">
        <v>160</v>
      </c>
    </row>
    <row r="240" spans="1:65" s="2" customFormat="1" ht="16.5" customHeight="1">
      <c r="A240" s="35"/>
      <c r="B240" s="36"/>
      <c r="C240" s="192" t="s">
        <v>363</v>
      </c>
      <c r="D240" s="192" t="s">
        <v>163</v>
      </c>
      <c r="E240" s="193" t="s">
        <v>364</v>
      </c>
      <c r="F240" s="194" t="s">
        <v>365</v>
      </c>
      <c r="G240" s="195" t="s">
        <v>174</v>
      </c>
      <c r="H240" s="196">
        <v>12.62</v>
      </c>
      <c r="I240" s="197"/>
      <c r="J240" s="198">
        <f>ROUND(I240*H240,2)</f>
        <v>0</v>
      </c>
      <c r="K240" s="194" t="s">
        <v>167</v>
      </c>
      <c r="L240" s="40"/>
      <c r="M240" s="199" t="s">
        <v>1</v>
      </c>
      <c r="N240" s="200" t="s">
        <v>47</v>
      </c>
      <c r="O240" s="72"/>
      <c r="P240" s="201">
        <f>O240*H240</f>
        <v>0</v>
      </c>
      <c r="Q240" s="201">
        <v>1.379E-2</v>
      </c>
      <c r="R240" s="201">
        <f>Q240*H240</f>
        <v>0.17402979999999998</v>
      </c>
      <c r="S240" s="201">
        <v>0</v>
      </c>
      <c r="T240" s="202">
        <f>S240*H240</f>
        <v>0</v>
      </c>
      <c r="U240" s="35"/>
      <c r="V240" s="35"/>
      <c r="W240" s="35"/>
      <c r="X240" s="35"/>
      <c r="Y240" s="35"/>
      <c r="Z240" s="35"/>
      <c r="AA240" s="35"/>
      <c r="AB240" s="35"/>
      <c r="AC240" s="35"/>
      <c r="AD240" s="35"/>
      <c r="AE240" s="35"/>
      <c r="AR240" s="203" t="s">
        <v>243</v>
      </c>
      <c r="AT240" s="203" t="s">
        <v>163</v>
      </c>
      <c r="AU240" s="203" t="s">
        <v>92</v>
      </c>
      <c r="AY240" s="17" t="s">
        <v>160</v>
      </c>
      <c r="BE240" s="204">
        <f>IF(N240="základní",J240,0)</f>
        <v>0</v>
      </c>
      <c r="BF240" s="204">
        <f>IF(N240="snížená",J240,0)</f>
        <v>0</v>
      </c>
      <c r="BG240" s="204">
        <f>IF(N240="zákl. přenesená",J240,0)</f>
        <v>0</v>
      </c>
      <c r="BH240" s="204">
        <f>IF(N240="sníž. přenesená",J240,0)</f>
        <v>0</v>
      </c>
      <c r="BI240" s="204">
        <f>IF(N240="nulová",J240,0)</f>
        <v>0</v>
      </c>
      <c r="BJ240" s="17" t="s">
        <v>90</v>
      </c>
      <c r="BK240" s="204">
        <f>ROUND(I240*H240,2)</f>
        <v>0</v>
      </c>
      <c r="BL240" s="17" t="s">
        <v>243</v>
      </c>
      <c r="BM240" s="203" t="s">
        <v>366</v>
      </c>
    </row>
    <row r="241" spans="1:65" s="13" customFormat="1" ht="11.25">
      <c r="B241" s="210"/>
      <c r="C241" s="211"/>
      <c r="D241" s="205" t="s">
        <v>185</v>
      </c>
      <c r="E241" s="212" t="s">
        <v>1</v>
      </c>
      <c r="F241" s="213" t="s">
        <v>186</v>
      </c>
      <c r="G241" s="211"/>
      <c r="H241" s="212" t="s">
        <v>1</v>
      </c>
      <c r="I241" s="214"/>
      <c r="J241" s="211"/>
      <c r="K241" s="211"/>
      <c r="L241" s="215"/>
      <c r="M241" s="216"/>
      <c r="N241" s="217"/>
      <c r="O241" s="217"/>
      <c r="P241" s="217"/>
      <c r="Q241" s="217"/>
      <c r="R241" s="217"/>
      <c r="S241" s="217"/>
      <c r="T241" s="218"/>
      <c r="AT241" s="219" t="s">
        <v>185</v>
      </c>
      <c r="AU241" s="219" t="s">
        <v>92</v>
      </c>
      <c r="AV241" s="13" t="s">
        <v>90</v>
      </c>
      <c r="AW241" s="13" t="s">
        <v>38</v>
      </c>
      <c r="AX241" s="13" t="s">
        <v>82</v>
      </c>
      <c r="AY241" s="219" t="s">
        <v>160</v>
      </c>
    </row>
    <row r="242" spans="1:65" s="14" customFormat="1" ht="11.25">
      <c r="B242" s="220"/>
      <c r="C242" s="221"/>
      <c r="D242" s="205" t="s">
        <v>185</v>
      </c>
      <c r="E242" s="222" t="s">
        <v>1</v>
      </c>
      <c r="F242" s="223" t="s">
        <v>367</v>
      </c>
      <c r="G242" s="221"/>
      <c r="H242" s="224">
        <v>12.62</v>
      </c>
      <c r="I242" s="225"/>
      <c r="J242" s="221"/>
      <c r="K242" s="221"/>
      <c r="L242" s="226"/>
      <c r="M242" s="227"/>
      <c r="N242" s="228"/>
      <c r="O242" s="228"/>
      <c r="P242" s="228"/>
      <c r="Q242" s="228"/>
      <c r="R242" s="228"/>
      <c r="S242" s="228"/>
      <c r="T242" s="229"/>
      <c r="AT242" s="230" t="s">
        <v>185</v>
      </c>
      <c r="AU242" s="230" t="s">
        <v>92</v>
      </c>
      <c r="AV242" s="14" t="s">
        <v>92</v>
      </c>
      <c r="AW242" s="14" t="s">
        <v>38</v>
      </c>
      <c r="AX242" s="14" t="s">
        <v>82</v>
      </c>
      <c r="AY242" s="230" t="s">
        <v>160</v>
      </c>
    </row>
    <row r="243" spans="1:65" s="15" customFormat="1" ht="11.25">
      <c r="B243" s="231"/>
      <c r="C243" s="232"/>
      <c r="D243" s="205" t="s">
        <v>185</v>
      </c>
      <c r="E243" s="233" t="s">
        <v>1</v>
      </c>
      <c r="F243" s="234" t="s">
        <v>188</v>
      </c>
      <c r="G243" s="232"/>
      <c r="H243" s="235">
        <v>12.62</v>
      </c>
      <c r="I243" s="236"/>
      <c r="J243" s="232"/>
      <c r="K243" s="232"/>
      <c r="L243" s="237"/>
      <c r="M243" s="238"/>
      <c r="N243" s="239"/>
      <c r="O243" s="239"/>
      <c r="P243" s="239"/>
      <c r="Q243" s="239"/>
      <c r="R243" s="239"/>
      <c r="S243" s="239"/>
      <c r="T243" s="240"/>
      <c r="AT243" s="241" t="s">
        <v>185</v>
      </c>
      <c r="AU243" s="241" t="s">
        <v>92</v>
      </c>
      <c r="AV243" s="15" t="s">
        <v>168</v>
      </c>
      <c r="AW243" s="15" t="s">
        <v>38</v>
      </c>
      <c r="AX243" s="15" t="s">
        <v>90</v>
      </c>
      <c r="AY243" s="241" t="s">
        <v>160</v>
      </c>
    </row>
    <row r="244" spans="1:65" s="2" customFormat="1" ht="16.5" customHeight="1">
      <c r="A244" s="35"/>
      <c r="B244" s="36"/>
      <c r="C244" s="192" t="s">
        <v>368</v>
      </c>
      <c r="D244" s="192" t="s">
        <v>163</v>
      </c>
      <c r="E244" s="193" t="s">
        <v>369</v>
      </c>
      <c r="F244" s="194" t="s">
        <v>370</v>
      </c>
      <c r="G244" s="195" t="s">
        <v>174</v>
      </c>
      <c r="H244" s="196">
        <v>19.600000000000001</v>
      </c>
      <c r="I244" s="197"/>
      <c r="J244" s="198">
        <f>ROUND(I244*H244,2)</f>
        <v>0</v>
      </c>
      <c r="K244" s="194" t="s">
        <v>167</v>
      </c>
      <c r="L244" s="40"/>
      <c r="M244" s="199" t="s">
        <v>1</v>
      </c>
      <c r="N244" s="200" t="s">
        <v>47</v>
      </c>
      <c r="O244" s="72"/>
      <c r="P244" s="201">
        <f>O244*H244</f>
        <v>0</v>
      </c>
      <c r="Q244" s="201">
        <v>1E-4</v>
      </c>
      <c r="R244" s="201">
        <f>Q244*H244</f>
        <v>1.9600000000000004E-3</v>
      </c>
      <c r="S244" s="201">
        <v>0</v>
      </c>
      <c r="T244" s="202">
        <f>S244*H244</f>
        <v>0</v>
      </c>
      <c r="U244" s="35"/>
      <c r="V244" s="35"/>
      <c r="W244" s="35"/>
      <c r="X244" s="35"/>
      <c r="Y244" s="35"/>
      <c r="Z244" s="35"/>
      <c r="AA244" s="35"/>
      <c r="AB244" s="35"/>
      <c r="AC244" s="35"/>
      <c r="AD244" s="35"/>
      <c r="AE244" s="35"/>
      <c r="AR244" s="203" t="s">
        <v>243</v>
      </c>
      <c r="AT244" s="203" t="s">
        <v>163</v>
      </c>
      <c r="AU244" s="203" t="s">
        <v>92</v>
      </c>
      <c r="AY244" s="17" t="s">
        <v>160</v>
      </c>
      <c r="BE244" s="204">
        <f>IF(N244="základní",J244,0)</f>
        <v>0</v>
      </c>
      <c r="BF244" s="204">
        <f>IF(N244="snížená",J244,0)</f>
        <v>0</v>
      </c>
      <c r="BG244" s="204">
        <f>IF(N244="zákl. přenesená",J244,0)</f>
        <v>0</v>
      </c>
      <c r="BH244" s="204">
        <f>IF(N244="sníž. přenesená",J244,0)</f>
        <v>0</v>
      </c>
      <c r="BI244" s="204">
        <f>IF(N244="nulová",J244,0)</f>
        <v>0</v>
      </c>
      <c r="BJ244" s="17" t="s">
        <v>90</v>
      </c>
      <c r="BK244" s="204">
        <f>ROUND(I244*H244,2)</f>
        <v>0</v>
      </c>
      <c r="BL244" s="17" t="s">
        <v>243</v>
      </c>
      <c r="BM244" s="203" t="s">
        <v>371</v>
      </c>
    </row>
    <row r="245" spans="1:65" s="14" customFormat="1" ht="11.25">
      <c r="B245" s="220"/>
      <c r="C245" s="221"/>
      <c r="D245" s="205" t="s">
        <v>185</v>
      </c>
      <c r="E245" s="222" t="s">
        <v>1</v>
      </c>
      <c r="F245" s="223" t="s">
        <v>372</v>
      </c>
      <c r="G245" s="221"/>
      <c r="H245" s="224">
        <v>19.600000000000001</v>
      </c>
      <c r="I245" s="225"/>
      <c r="J245" s="221"/>
      <c r="K245" s="221"/>
      <c r="L245" s="226"/>
      <c r="M245" s="227"/>
      <c r="N245" s="228"/>
      <c r="O245" s="228"/>
      <c r="P245" s="228"/>
      <c r="Q245" s="228"/>
      <c r="R245" s="228"/>
      <c r="S245" s="228"/>
      <c r="T245" s="229"/>
      <c r="AT245" s="230" t="s">
        <v>185</v>
      </c>
      <c r="AU245" s="230" t="s">
        <v>92</v>
      </c>
      <c r="AV245" s="14" t="s">
        <v>92</v>
      </c>
      <c r="AW245" s="14" t="s">
        <v>38</v>
      </c>
      <c r="AX245" s="14" t="s">
        <v>82</v>
      </c>
      <c r="AY245" s="230" t="s">
        <v>160</v>
      </c>
    </row>
    <row r="246" spans="1:65" s="15" customFormat="1" ht="11.25">
      <c r="B246" s="231"/>
      <c r="C246" s="232"/>
      <c r="D246" s="205" t="s">
        <v>185</v>
      </c>
      <c r="E246" s="233" t="s">
        <v>1</v>
      </c>
      <c r="F246" s="234" t="s">
        <v>188</v>
      </c>
      <c r="G246" s="232"/>
      <c r="H246" s="235">
        <v>19.600000000000001</v>
      </c>
      <c r="I246" s="236"/>
      <c r="J246" s="232"/>
      <c r="K246" s="232"/>
      <c r="L246" s="237"/>
      <c r="M246" s="238"/>
      <c r="N246" s="239"/>
      <c r="O246" s="239"/>
      <c r="P246" s="239"/>
      <c r="Q246" s="239"/>
      <c r="R246" s="239"/>
      <c r="S246" s="239"/>
      <c r="T246" s="240"/>
      <c r="AT246" s="241" t="s">
        <v>185</v>
      </c>
      <c r="AU246" s="241" t="s">
        <v>92</v>
      </c>
      <c r="AV246" s="15" t="s">
        <v>168</v>
      </c>
      <c r="AW246" s="15" t="s">
        <v>38</v>
      </c>
      <c r="AX246" s="15" t="s">
        <v>90</v>
      </c>
      <c r="AY246" s="241" t="s">
        <v>160</v>
      </c>
    </row>
    <row r="247" spans="1:65" s="2" customFormat="1" ht="16.5" customHeight="1">
      <c r="A247" s="35"/>
      <c r="B247" s="36"/>
      <c r="C247" s="192" t="s">
        <v>373</v>
      </c>
      <c r="D247" s="192" t="s">
        <v>163</v>
      </c>
      <c r="E247" s="193" t="s">
        <v>374</v>
      </c>
      <c r="F247" s="194" t="s">
        <v>375</v>
      </c>
      <c r="G247" s="195" t="s">
        <v>174</v>
      </c>
      <c r="H247" s="196">
        <v>19.600000000000001</v>
      </c>
      <c r="I247" s="197"/>
      <c r="J247" s="198">
        <f>ROUND(I247*H247,2)</f>
        <v>0</v>
      </c>
      <c r="K247" s="194" t="s">
        <v>167</v>
      </c>
      <c r="L247" s="40"/>
      <c r="M247" s="199" t="s">
        <v>1</v>
      </c>
      <c r="N247" s="200" t="s">
        <v>47</v>
      </c>
      <c r="O247" s="72"/>
      <c r="P247" s="201">
        <f>O247*H247</f>
        <v>0</v>
      </c>
      <c r="Q247" s="201">
        <v>6.9999999999999999E-4</v>
      </c>
      <c r="R247" s="201">
        <f>Q247*H247</f>
        <v>1.3720000000000001E-2</v>
      </c>
      <c r="S247" s="201">
        <v>0</v>
      </c>
      <c r="T247" s="202">
        <f>S247*H247</f>
        <v>0</v>
      </c>
      <c r="U247" s="35"/>
      <c r="V247" s="35"/>
      <c r="W247" s="35"/>
      <c r="X247" s="35"/>
      <c r="Y247" s="35"/>
      <c r="Z247" s="35"/>
      <c r="AA247" s="35"/>
      <c r="AB247" s="35"/>
      <c r="AC247" s="35"/>
      <c r="AD247" s="35"/>
      <c r="AE247" s="35"/>
      <c r="AR247" s="203" t="s">
        <v>243</v>
      </c>
      <c r="AT247" s="203" t="s">
        <v>163</v>
      </c>
      <c r="AU247" s="203" t="s">
        <v>92</v>
      </c>
      <c r="AY247" s="17" t="s">
        <v>160</v>
      </c>
      <c r="BE247" s="204">
        <f>IF(N247="základní",J247,0)</f>
        <v>0</v>
      </c>
      <c r="BF247" s="204">
        <f>IF(N247="snížená",J247,0)</f>
        <v>0</v>
      </c>
      <c r="BG247" s="204">
        <f>IF(N247="zákl. přenesená",J247,0)</f>
        <v>0</v>
      </c>
      <c r="BH247" s="204">
        <f>IF(N247="sníž. přenesená",J247,0)</f>
        <v>0</v>
      </c>
      <c r="BI247" s="204">
        <f>IF(N247="nulová",J247,0)</f>
        <v>0</v>
      </c>
      <c r="BJ247" s="17" t="s">
        <v>90</v>
      </c>
      <c r="BK247" s="204">
        <f>ROUND(I247*H247,2)</f>
        <v>0</v>
      </c>
      <c r="BL247" s="17" t="s">
        <v>243</v>
      </c>
      <c r="BM247" s="203" t="s">
        <v>376</v>
      </c>
    </row>
    <row r="248" spans="1:65" s="2" customFormat="1" ht="16.5" customHeight="1">
      <c r="A248" s="35"/>
      <c r="B248" s="36"/>
      <c r="C248" s="192" t="s">
        <v>377</v>
      </c>
      <c r="D248" s="192" t="s">
        <v>163</v>
      </c>
      <c r="E248" s="193" t="s">
        <v>378</v>
      </c>
      <c r="F248" s="194" t="s">
        <v>379</v>
      </c>
      <c r="G248" s="195" t="s">
        <v>174</v>
      </c>
      <c r="H248" s="196">
        <v>12.62</v>
      </c>
      <c r="I248" s="197"/>
      <c r="J248" s="198">
        <f>ROUND(I248*H248,2)</f>
        <v>0</v>
      </c>
      <c r="K248" s="194" t="s">
        <v>167</v>
      </c>
      <c r="L248" s="40"/>
      <c r="M248" s="199" t="s">
        <v>1</v>
      </c>
      <c r="N248" s="200" t="s">
        <v>47</v>
      </c>
      <c r="O248" s="72"/>
      <c r="P248" s="201">
        <f>O248*H248</f>
        <v>0</v>
      </c>
      <c r="Q248" s="201">
        <v>0</v>
      </c>
      <c r="R248" s="201">
        <f>Q248*H248</f>
        <v>0</v>
      </c>
      <c r="S248" s="201">
        <v>1.7250000000000001E-2</v>
      </c>
      <c r="T248" s="202">
        <f>S248*H248</f>
        <v>0.217695</v>
      </c>
      <c r="U248" s="35"/>
      <c r="V248" s="35"/>
      <c r="W248" s="35"/>
      <c r="X248" s="35"/>
      <c r="Y248" s="35"/>
      <c r="Z248" s="35"/>
      <c r="AA248" s="35"/>
      <c r="AB248" s="35"/>
      <c r="AC248" s="35"/>
      <c r="AD248" s="35"/>
      <c r="AE248" s="35"/>
      <c r="AR248" s="203" t="s">
        <v>243</v>
      </c>
      <c r="AT248" s="203" t="s">
        <v>163</v>
      </c>
      <c r="AU248" s="203" t="s">
        <v>92</v>
      </c>
      <c r="AY248" s="17" t="s">
        <v>160</v>
      </c>
      <c r="BE248" s="204">
        <f>IF(N248="základní",J248,0)</f>
        <v>0</v>
      </c>
      <c r="BF248" s="204">
        <f>IF(N248="snížená",J248,0)</f>
        <v>0</v>
      </c>
      <c r="BG248" s="204">
        <f>IF(N248="zákl. přenesená",J248,0)</f>
        <v>0</v>
      </c>
      <c r="BH248" s="204">
        <f>IF(N248="sníž. přenesená",J248,0)</f>
        <v>0</v>
      </c>
      <c r="BI248" s="204">
        <f>IF(N248="nulová",J248,0)</f>
        <v>0</v>
      </c>
      <c r="BJ248" s="17" t="s">
        <v>90</v>
      </c>
      <c r="BK248" s="204">
        <f>ROUND(I248*H248,2)</f>
        <v>0</v>
      </c>
      <c r="BL248" s="17" t="s">
        <v>243</v>
      </c>
      <c r="BM248" s="203" t="s">
        <v>380</v>
      </c>
    </row>
    <row r="249" spans="1:65" s="13" customFormat="1" ht="11.25">
      <c r="B249" s="210"/>
      <c r="C249" s="211"/>
      <c r="D249" s="205" t="s">
        <v>185</v>
      </c>
      <c r="E249" s="212" t="s">
        <v>1</v>
      </c>
      <c r="F249" s="213" t="s">
        <v>186</v>
      </c>
      <c r="G249" s="211"/>
      <c r="H249" s="212" t="s">
        <v>1</v>
      </c>
      <c r="I249" s="214"/>
      <c r="J249" s="211"/>
      <c r="K249" s="211"/>
      <c r="L249" s="215"/>
      <c r="M249" s="216"/>
      <c r="N249" s="217"/>
      <c r="O249" s="217"/>
      <c r="P249" s="217"/>
      <c r="Q249" s="217"/>
      <c r="R249" s="217"/>
      <c r="S249" s="217"/>
      <c r="T249" s="218"/>
      <c r="AT249" s="219" t="s">
        <v>185</v>
      </c>
      <c r="AU249" s="219" t="s">
        <v>92</v>
      </c>
      <c r="AV249" s="13" t="s">
        <v>90</v>
      </c>
      <c r="AW249" s="13" t="s">
        <v>38</v>
      </c>
      <c r="AX249" s="13" t="s">
        <v>82</v>
      </c>
      <c r="AY249" s="219" t="s">
        <v>160</v>
      </c>
    </row>
    <row r="250" spans="1:65" s="14" customFormat="1" ht="11.25">
      <c r="B250" s="220"/>
      <c r="C250" s="221"/>
      <c r="D250" s="205" t="s">
        <v>185</v>
      </c>
      <c r="E250" s="222" t="s">
        <v>1</v>
      </c>
      <c r="F250" s="223" t="s">
        <v>367</v>
      </c>
      <c r="G250" s="221"/>
      <c r="H250" s="224">
        <v>12.62</v>
      </c>
      <c r="I250" s="225"/>
      <c r="J250" s="221"/>
      <c r="K250" s="221"/>
      <c r="L250" s="226"/>
      <c r="M250" s="227"/>
      <c r="N250" s="228"/>
      <c r="O250" s="228"/>
      <c r="P250" s="228"/>
      <c r="Q250" s="228"/>
      <c r="R250" s="228"/>
      <c r="S250" s="228"/>
      <c r="T250" s="229"/>
      <c r="AT250" s="230" t="s">
        <v>185</v>
      </c>
      <c r="AU250" s="230" t="s">
        <v>92</v>
      </c>
      <c r="AV250" s="14" t="s">
        <v>92</v>
      </c>
      <c r="AW250" s="14" t="s">
        <v>38</v>
      </c>
      <c r="AX250" s="14" t="s">
        <v>82</v>
      </c>
      <c r="AY250" s="230" t="s">
        <v>160</v>
      </c>
    </row>
    <row r="251" spans="1:65" s="15" customFormat="1" ht="11.25">
      <c r="B251" s="231"/>
      <c r="C251" s="232"/>
      <c r="D251" s="205" t="s">
        <v>185</v>
      </c>
      <c r="E251" s="233" t="s">
        <v>1</v>
      </c>
      <c r="F251" s="234" t="s">
        <v>188</v>
      </c>
      <c r="G251" s="232"/>
      <c r="H251" s="235">
        <v>12.62</v>
      </c>
      <c r="I251" s="236"/>
      <c r="J251" s="232"/>
      <c r="K251" s="232"/>
      <c r="L251" s="237"/>
      <c r="M251" s="238"/>
      <c r="N251" s="239"/>
      <c r="O251" s="239"/>
      <c r="P251" s="239"/>
      <c r="Q251" s="239"/>
      <c r="R251" s="239"/>
      <c r="S251" s="239"/>
      <c r="T251" s="240"/>
      <c r="AT251" s="241" t="s">
        <v>185</v>
      </c>
      <c r="AU251" s="241" t="s">
        <v>92</v>
      </c>
      <c r="AV251" s="15" t="s">
        <v>168</v>
      </c>
      <c r="AW251" s="15" t="s">
        <v>38</v>
      </c>
      <c r="AX251" s="15" t="s">
        <v>90</v>
      </c>
      <c r="AY251" s="241" t="s">
        <v>160</v>
      </c>
    </row>
    <row r="252" spans="1:65" s="2" customFormat="1" ht="16.5" customHeight="1">
      <c r="A252" s="35"/>
      <c r="B252" s="36"/>
      <c r="C252" s="192" t="s">
        <v>381</v>
      </c>
      <c r="D252" s="192" t="s">
        <v>163</v>
      </c>
      <c r="E252" s="193" t="s">
        <v>382</v>
      </c>
      <c r="F252" s="194" t="s">
        <v>383</v>
      </c>
      <c r="G252" s="195" t="s">
        <v>174</v>
      </c>
      <c r="H252" s="196">
        <v>25.52</v>
      </c>
      <c r="I252" s="197"/>
      <c r="J252" s="198">
        <f>ROUND(I252*H252,2)</f>
        <v>0</v>
      </c>
      <c r="K252" s="194" t="s">
        <v>209</v>
      </c>
      <c r="L252" s="40"/>
      <c r="M252" s="199" t="s">
        <v>1</v>
      </c>
      <c r="N252" s="200" t="s">
        <v>47</v>
      </c>
      <c r="O252" s="72"/>
      <c r="P252" s="201">
        <f>O252*H252</f>
        <v>0</v>
      </c>
      <c r="Q252" s="201">
        <v>1.17E-3</v>
      </c>
      <c r="R252" s="201">
        <f>Q252*H252</f>
        <v>2.98584E-2</v>
      </c>
      <c r="S252" s="201">
        <v>0</v>
      </c>
      <c r="T252" s="202">
        <f>S252*H252</f>
        <v>0</v>
      </c>
      <c r="U252" s="35"/>
      <c r="V252" s="35"/>
      <c r="W252" s="35"/>
      <c r="X252" s="35"/>
      <c r="Y252" s="35"/>
      <c r="Z252" s="35"/>
      <c r="AA252" s="35"/>
      <c r="AB252" s="35"/>
      <c r="AC252" s="35"/>
      <c r="AD252" s="35"/>
      <c r="AE252" s="35"/>
      <c r="AR252" s="203" t="s">
        <v>243</v>
      </c>
      <c r="AT252" s="203" t="s">
        <v>163</v>
      </c>
      <c r="AU252" s="203" t="s">
        <v>92</v>
      </c>
      <c r="AY252" s="17" t="s">
        <v>160</v>
      </c>
      <c r="BE252" s="204">
        <f>IF(N252="základní",J252,0)</f>
        <v>0</v>
      </c>
      <c r="BF252" s="204">
        <f>IF(N252="snížená",J252,0)</f>
        <v>0</v>
      </c>
      <c r="BG252" s="204">
        <f>IF(N252="zákl. přenesená",J252,0)</f>
        <v>0</v>
      </c>
      <c r="BH252" s="204">
        <f>IF(N252="sníž. přenesená",J252,0)</f>
        <v>0</v>
      </c>
      <c r="BI252" s="204">
        <f>IF(N252="nulová",J252,0)</f>
        <v>0</v>
      </c>
      <c r="BJ252" s="17" t="s">
        <v>90</v>
      </c>
      <c r="BK252" s="204">
        <f>ROUND(I252*H252,2)</f>
        <v>0</v>
      </c>
      <c r="BL252" s="17" t="s">
        <v>243</v>
      </c>
      <c r="BM252" s="203" t="s">
        <v>384</v>
      </c>
    </row>
    <row r="253" spans="1:65" s="2" customFormat="1" ht="29.25">
      <c r="A253" s="35"/>
      <c r="B253" s="36"/>
      <c r="C253" s="37"/>
      <c r="D253" s="205" t="s">
        <v>170</v>
      </c>
      <c r="E253" s="37"/>
      <c r="F253" s="206" t="s">
        <v>385</v>
      </c>
      <c r="G253" s="37"/>
      <c r="H253" s="37"/>
      <c r="I253" s="207"/>
      <c r="J253" s="37"/>
      <c r="K253" s="37"/>
      <c r="L253" s="40"/>
      <c r="M253" s="208"/>
      <c r="N253" s="209"/>
      <c r="O253" s="72"/>
      <c r="P253" s="72"/>
      <c r="Q253" s="72"/>
      <c r="R253" s="72"/>
      <c r="S253" s="72"/>
      <c r="T253" s="73"/>
      <c r="U253" s="35"/>
      <c r="V253" s="35"/>
      <c r="W253" s="35"/>
      <c r="X253" s="35"/>
      <c r="Y253" s="35"/>
      <c r="Z253" s="35"/>
      <c r="AA253" s="35"/>
      <c r="AB253" s="35"/>
      <c r="AC253" s="35"/>
      <c r="AD253" s="35"/>
      <c r="AE253" s="35"/>
      <c r="AT253" s="17" t="s">
        <v>170</v>
      </c>
      <c r="AU253" s="17" t="s">
        <v>92</v>
      </c>
    </row>
    <row r="254" spans="1:65" s="13" customFormat="1" ht="11.25">
      <c r="B254" s="210"/>
      <c r="C254" s="211"/>
      <c r="D254" s="205" t="s">
        <v>185</v>
      </c>
      <c r="E254" s="212" t="s">
        <v>1</v>
      </c>
      <c r="F254" s="213" t="s">
        <v>186</v>
      </c>
      <c r="G254" s="211"/>
      <c r="H254" s="212" t="s">
        <v>1</v>
      </c>
      <c r="I254" s="214"/>
      <c r="J254" s="211"/>
      <c r="K254" s="211"/>
      <c r="L254" s="215"/>
      <c r="M254" s="216"/>
      <c r="N254" s="217"/>
      <c r="O254" s="217"/>
      <c r="P254" s="217"/>
      <c r="Q254" s="217"/>
      <c r="R254" s="217"/>
      <c r="S254" s="217"/>
      <c r="T254" s="218"/>
      <c r="AT254" s="219" t="s">
        <v>185</v>
      </c>
      <c r="AU254" s="219" t="s">
        <v>92</v>
      </c>
      <c r="AV254" s="13" t="s">
        <v>90</v>
      </c>
      <c r="AW254" s="13" t="s">
        <v>38</v>
      </c>
      <c r="AX254" s="13" t="s">
        <v>82</v>
      </c>
      <c r="AY254" s="219" t="s">
        <v>160</v>
      </c>
    </row>
    <row r="255" spans="1:65" s="14" customFormat="1" ht="11.25">
      <c r="B255" s="220"/>
      <c r="C255" s="221"/>
      <c r="D255" s="205" t="s">
        <v>185</v>
      </c>
      <c r="E255" s="222" t="s">
        <v>1</v>
      </c>
      <c r="F255" s="223" t="s">
        <v>386</v>
      </c>
      <c r="G255" s="221"/>
      <c r="H255" s="224">
        <v>25.52</v>
      </c>
      <c r="I255" s="225"/>
      <c r="J255" s="221"/>
      <c r="K255" s="221"/>
      <c r="L255" s="226"/>
      <c r="M255" s="227"/>
      <c r="N255" s="228"/>
      <c r="O255" s="228"/>
      <c r="P255" s="228"/>
      <c r="Q255" s="228"/>
      <c r="R255" s="228"/>
      <c r="S255" s="228"/>
      <c r="T255" s="229"/>
      <c r="AT255" s="230" t="s">
        <v>185</v>
      </c>
      <c r="AU255" s="230" t="s">
        <v>92</v>
      </c>
      <c r="AV255" s="14" t="s">
        <v>92</v>
      </c>
      <c r="AW255" s="14" t="s">
        <v>38</v>
      </c>
      <c r="AX255" s="14" t="s">
        <v>82</v>
      </c>
      <c r="AY255" s="230" t="s">
        <v>160</v>
      </c>
    </row>
    <row r="256" spans="1:65" s="15" customFormat="1" ht="11.25">
      <c r="B256" s="231"/>
      <c r="C256" s="232"/>
      <c r="D256" s="205" t="s">
        <v>185</v>
      </c>
      <c r="E256" s="233" t="s">
        <v>1</v>
      </c>
      <c r="F256" s="234" t="s">
        <v>188</v>
      </c>
      <c r="G256" s="232"/>
      <c r="H256" s="235">
        <v>25.52</v>
      </c>
      <c r="I256" s="236"/>
      <c r="J256" s="232"/>
      <c r="K256" s="232"/>
      <c r="L256" s="237"/>
      <c r="M256" s="238"/>
      <c r="N256" s="239"/>
      <c r="O256" s="239"/>
      <c r="P256" s="239"/>
      <c r="Q256" s="239"/>
      <c r="R256" s="239"/>
      <c r="S256" s="239"/>
      <c r="T256" s="240"/>
      <c r="AT256" s="241" t="s">
        <v>185</v>
      </c>
      <c r="AU256" s="241" t="s">
        <v>92</v>
      </c>
      <c r="AV256" s="15" t="s">
        <v>168</v>
      </c>
      <c r="AW256" s="15" t="s">
        <v>38</v>
      </c>
      <c r="AX256" s="15" t="s">
        <v>90</v>
      </c>
      <c r="AY256" s="241" t="s">
        <v>160</v>
      </c>
    </row>
    <row r="257" spans="1:65" s="2" customFormat="1" ht="21.75" customHeight="1">
      <c r="A257" s="35"/>
      <c r="B257" s="36"/>
      <c r="C257" s="192" t="s">
        <v>387</v>
      </c>
      <c r="D257" s="192" t="s">
        <v>163</v>
      </c>
      <c r="E257" s="193" t="s">
        <v>388</v>
      </c>
      <c r="F257" s="194" t="s">
        <v>389</v>
      </c>
      <c r="G257" s="195" t="s">
        <v>174</v>
      </c>
      <c r="H257" s="196">
        <v>40.22</v>
      </c>
      <c r="I257" s="197"/>
      <c r="J257" s="198">
        <f>ROUND(I257*H257,2)</f>
        <v>0</v>
      </c>
      <c r="K257" s="194" t="s">
        <v>209</v>
      </c>
      <c r="L257" s="40"/>
      <c r="M257" s="199" t="s">
        <v>1</v>
      </c>
      <c r="N257" s="200" t="s">
        <v>47</v>
      </c>
      <c r="O257" s="72"/>
      <c r="P257" s="201">
        <f>O257*H257</f>
        <v>0</v>
      </c>
      <c r="Q257" s="201">
        <v>1.17E-3</v>
      </c>
      <c r="R257" s="201">
        <f>Q257*H257</f>
        <v>4.7057399999999999E-2</v>
      </c>
      <c r="S257" s="201">
        <v>0</v>
      </c>
      <c r="T257" s="202">
        <f>S257*H257</f>
        <v>0</v>
      </c>
      <c r="U257" s="35"/>
      <c r="V257" s="35"/>
      <c r="W257" s="35"/>
      <c r="X257" s="35"/>
      <c r="Y257" s="35"/>
      <c r="Z257" s="35"/>
      <c r="AA257" s="35"/>
      <c r="AB257" s="35"/>
      <c r="AC257" s="35"/>
      <c r="AD257" s="35"/>
      <c r="AE257" s="35"/>
      <c r="AR257" s="203" t="s">
        <v>243</v>
      </c>
      <c r="AT257" s="203" t="s">
        <v>163</v>
      </c>
      <c r="AU257" s="203" t="s">
        <v>92</v>
      </c>
      <c r="AY257" s="17" t="s">
        <v>160</v>
      </c>
      <c r="BE257" s="204">
        <f>IF(N257="základní",J257,0)</f>
        <v>0</v>
      </c>
      <c r="BF257" s="204">
        <f>IF(N257="snížená",J257,0)</f>
        <v>0</v>
      </c>
      <c r="BG257" s="204">
        <f>IF(N257="zákl. přenesená",J257,0)</f>
        <v>0</v>
      </c>
      <c r="BH257" s="204">
        <f>IF(N257="sníž. přenesená",J257,0)</f>
        <v>0</v>
      </c>
      <c r="BI257" s="204">
        <f>IF(N257="nulová",J257,0)</f>
        <v>0</v>
      </c>
      <c r="BJ257" s="17" t="s">
        <v>90</v>
      </c>
      <c r="BK257" s="204">
        <f>ROUND(I257*H257,2)</f>
        <v>0</v>
      </c>
      <c r="BL257" s="17" t="s">
        <v>243</v>
      </c>
      <c r="BM257" s="203" t="s">
        <v>390</v>
      </c>
    </row>
    <row r="258" spans="1:65" s="2" customFormat="1" ht="29.25">
      <c r="A258" s="35"/>
      <c r="B258" s="36"/>
      <c r="C258" s="37"/>
      <c r="D258" s="205" t="s">
        <v>170</v>
      </c>
      <c r="E258" s="37"/>
      <c r="F258" s="206" t="s">
        <v>385</v>
      </c>
      <c r="G258" s="37"/>
      <c r="H258" s="37"/>
      <c r="I258" s="207"/>
      <c r="J258" s="37"/>
      <c r="K258" s="37"/>
      <c r="L258" s="40"/>
      <c r="M258" s="208"/>
      <c r="N258" s="209"/>
      <c r="O258" s="72"/>
      <c r="P258" s="72"/>
      <c r="Q258" s="72"/>
      <c r="R258" s="72"/>
      <c r="S258" s="72"/>
      <c r="T258" s="73"/>
      <c r="U258" s="35"/>
      <c r="V258" s="35"/>
      <c r="W258" s="35"/>
      <c r="X258" s="35"/>
      <c r="Y258" s="35"/>
      <c r="Z258" s="35"/>
      <c r="AA258" s="35"/>
      <c r="AB258" s="35"/>
      <c r="AC258" s="35"/>
      <c r="AD258" s="35"/>
      <c r="AE258" s="35"/>
      <c r="AT258" s="17" t="s">
        <v>170</v>
      </c>
      <c r="AU258" s="17" t="s">
        <v>92</v>
      </c>
    </row>
    <row r="259" spans="1:65" s="13" customFormat="1" ht="11.25">
      <c r="B259" s="210"/>
      <c r="C259" s="211"/>
      <c r="D259" s="205" t="s">
        <v>185</v>
      </c>
      <c r="E259" s="212" t="s">
        <v>1</v>
      </c>
      <c r="F259" s="213" t="s">
        <v>186</v>
      </c>
      <c r="G259" s="211"/>
      <c r="H259" s="212" t="s">
        <v>1</v>
      </c>
      <c r="I259" s="214"/>
      <c r="J259" s="211"/>
      <c r="K259" s="211"/>
      <c r="L259" s="215"/>
      <c r="M259" s="216"/>
      <c r="N259" s="217"/>
      <c r="O259" s="217"/>
      <c r="P259" s="217"/>
      <c r="Q259" s="217"/>
      <c r="R259" s="217"/>
      <c r="S259" s="217"/>
      <c r="T259" s="218"/>
      <c r="AT259" s="219" t="s">
        <v>185</v>
      </c>
      <c r="AU259" s="219" t="s">
        <v>92</v>
      </c>
      <c r="AV259" s="13" t="s">
        <v>90</v>
      </c>
      <c r="AW259" s="13" t="s">
        <v>38</v>
      </c>
      <c r="AX259" s="13" t="s">
        <v>82</v>
      </c>
      <c r="AY259" s="219" t="s">
        <v>160</v>
      </c>
    </row>
    <row r="260" spans="1:65" s="14" customFormat="1" ht="11.25">
      <c r="B260" s="220"/>
      <c r="C260" s="221"/>
      <c r="D260" s="205" t="s">
        <v>185</v>
      </c>
      <c r="E260" s="222" t="s">
        <v>1</v>
      </c>
      <c r="F260" s="223" t="s">
        <v>391</v>
      </c>
      <c r="G260" s="221"/>
      <c r="H260" s="224">
        <v>40.22</v>
      </c>
      <c r="I260" s="225"/>
      <c r="J260" s="221"/>
      <c r="K260" s="221"/>
      <c r="L260" s="226"/>
      <c r="M260" s="227"/>
      <c r="N260" s="228"/>
      <c r="O260" s="228"/>
      <c r="P260" s="228"/>
      <c r="Q260" s="228"/>
      <c r="R260" s="228"/>
      <c r="S260" s="228"/>
      <c r="T260" s="229"/>
      <c r="AT260" s="230" t="s">
        <v>185</v>
      </c>
      <c r="AU260" s="230" t="s">
        <v>92</v>
      </c>
      <c r="AV260" s="14" t="s">
        <v>92</v>
      </c>
      <c r="AW260" s="14" t="s">
        <v>38</v>
      </c>
      <c r="AX260" s="14" t="s">
        <v>82</v>
      </c>
      <c r="AY260" s="230" t="s">
        <v>160</v>
      </c>
    </row>
    <row r="261" spans="1:65" s="15" customFormat="1" ht="11.25">
      <c r="B261" s="231"/>
      <c r="C261" s="232"/>
      <c r="D261" s="205" t="s">
        <v>185</v>
      </c>
      <c r="E261" s="233" t="s">
        <v>1</v>
      </c>
      <c r="F261" s="234" t="s">
        <v>188</v>
      </c>
      <c r="G261" s="232"/>
      <c r="H261" s="235">
        <v>40.22</v>
      </c>
      <c r="I261" s="236"/>
      <c r="J261" s="232"/>
      <c r="K261" s="232"/>
      <c r="L261" s="237"/>
      <c r="M261" s="238"/>
      <c r="N261" s="239"/>
      <c r="O261" s="239"/>
      <c r="P261" s="239"/>
      <c r="Q261" s="239"/>
      <c r="R261" s="239"/>
      <c r="S261" s="239"/>
      <c r="T261" s="240"/>
      <c r="AT261" s="241" t="s">
        <v>185</v>
      </c>
      <c r="AU261" s="241" t="s">
        <v>92</v>
      </c>
      <c r="AV261" s="15" t="s">
        <v>168</v>
      </c>
      <c r="AW261" s="15" t="s">
        <v>38</v>
      </c>
      <c r="AX261" s="15" t="s">
        <v>90</v>
      </c>
      <c r="AY261" s="241" t="s">
        <v>160</v>
      </c>
    </row>
    <row r="262" spans="1:65" s="2" customFormat="1" ht="16.5" customHeight="1">
      <c r="A262" s="35"/>
      <c r="B262" s="36"/>
      <c r="C262" s="192" t="s">
        <v>392</v>
      </c>
      <c r="D262" s="192" t="s">
        <v>163</v>
      </c>
      <c r="E262" s="193" t="s">
        <v>393</v>
      </c>
      <c r="F262" s="194" t="s">
        <v>394</v>
      </c>
      <c r="G262" s="195" t="s">
        <v>174</v>
      </c>
      <c r="H262" s="196">
        <v>42.06</v>
      </c>
      <c r="I262" s="197"/>
      <c r="J262" s="198">
        <f>ROUND(I262*H262,2)</f>
        <v>0</v>
      </c>
      <c r="K262" s="194" t="s">
        <v>167</v>
      </c>
      <c r="L262" s="40"/>
      <c r="M262" s="199" t="s">
        <v>1</v>
      </c>
      <c r="N262" s="200" t="s">
        <v>47</v>
      </c>
      <c r="O262" s="72"/>
      <c r="P262" s="201">
        <f>O262*H262</f>
        <v>0</v>
      </c>
      <c r="Q262" s="201">
        <v>0</v>
      </c>
      <c r="R262" s="201">
        <f>Q262*H262</f>
        <v>0</v>
      </c>
      <c r="S262" s="201">
        <v>2.0999999999999999E-3</v>
      </c>
      <c r="T262" s="202">
        <f>S262*H262</f>
        <v>8.8326000000000002E-2</v>
      </c>
      <c r="U262" s="35"/>
      <c r="V262" s="35"/>
      <c r="W262" s="35"/>
      <c r="X262" s="35"/>
      <c r="Y262" s="35"/>
      <c r="Z262" s="35"/>
      <c r="AA262" s="35"/>
      <c r="AB262" s="35"/>
      <c r="AC262" s="35"/>
      <c r="AD262" s="35"/>
      <c r="AE262" s="35"/>
      <c r="AR262" s="203" t="s">
        <v>243</v>
      </c>
      <c r="AT262" s="203" t="s">
        <v>163</v>
      </c>
      <c r="AU262" s="203" t="s">
        <v>92</v>
      </c>
      <c r="AY262" s="17" t="s">
        <v>160</v>
      </c>
      <c r="BE262" s="204">
        <f>IF(N262="základní",J262,0)</f>
        <v>0</v>
      </c>
      <c r="BF262" s="204">
        <f>IF(N262="snížená",J262,0)</f>
        <v>0</v>
      </c>
      <c r="BG262" s="204">
        <f>IF(N262="zákl. přenesená",J262,0)</f>
        <v>0</v>
      </c>
      <c r="BH262" s="204">
        <f>IF(N262="sníž. přenesená",J262,0)</f>
        <v>0</v>
      </c>
      <c r="BI262" s="204">
        <f>IF(N262="nulová",J262,0)</f>
        <v>0</v>
      </c>
      <c r="BJ262" s="17" t="s">
        <v>90</v>
      </c>
      <c r="BK262" s="204">
        <f>ROUND(I262*H262,2)</f>
        <v>0</v>
      </c>
      <c r="BL262" s="17" t="s">
        <v>243</v>
      </c>
      <c r="BM262" s="203" t="s">
        <v>395</v>
      </c>
    </row>
    <row r="263" spans="1:65" s="13" customFormat="1" ht="11.25">
      <c r="B263" s="210"/>
      <c r="C263" s="211"/>
      <c r="D263" s="205" t="s">
        <v>185</v>
      </c>
      <c r="E263" s="212" t="s">
        <v>1</v>
      </c>
      <c r="F263" s="213" t="s">
        <v>186</v>
      </c>
      <c r="G263" s="211"/>
      <c r="H263" s="212" t="s">
        <v>1</v>
      </c>
      <c r="I263" s="214"/>
      <c r="J263" s="211"/>
      <c r="K263" s="211"/>
      <c r="L263" s="215"/>
      <c r="M263" s="216"/>
      <c r="N263" s="217"/>
      <c r="O263" s="217"/>
      <c r="P263" s="217"/>
      <c r="Q263" s="217"/>
      <c r="R263" s="217"/>
      <c r="S263" s="217"/>
      <c r="T263" s="218"/>
      <c r="AT263" s="219" t="s">
        <v>185</v>
      </c>
      <c r="AU263" s="219" t="s">
        <v>92</v>
      </c>
      <c r="AV263" s="13" t="s">
        <v>90</v>
      </c>
      <c r="AW263" s="13" t="s">
        <v>38</v>
      </c>
      <c r="AX263" s="13" t="s">
        <v>82</v>
      </c>
      <c r="AY263" s="219" t="s">
        <v>160</v>
      </c>
    </row>
    <row r="264" spans="1:65" s="14" customFormat="1" ht="11.25">
      <c r="B264" s="220"/>
      <c r="C264" s="221"/>
      <c r="D264" s="205" t="s">
        <v>185</v>
      </c>
      <c r="E264" s="222" t="s">
        <v>1</v>
      </c>
      <c r="F264" s="223" t="s">
        <v>396</v>
      </c>
      <c r="G264" s="221"/>
      <c r="H264" s="224">
        <v>42.06</v>
      </c>
      <c r="I264" s="225"/>
      <c r="J264" s="221"/>
      <c r="K264" s="221"/>
      <c r="L264" s="226"/>
      <c r="M264" s="227"/>
      <c r="N264" s="228"/>
      <c r="O264" s="228"/>
      <c r="P264" s="228"/>
      <c r="Q264" s="228"/>
      <c r="R264" s="228"/>
      <c r="S264" s="228"/>
      <c r="T264" s="229"/>
      <c r="AT264" s="230" t="s">
        <v>185</v>
      </c>
      <c r="AU264" s="230" t="s">
        <v>92</v>
      </c>
      <c r="AV264" s="14" t="s">
        <v>92</v>
      </c>
      <c r="AW264" s="14" t="s">
        <v>38</v>
      </c>
      <c r="AX264" s="14" t="s">
        <v>82</v>
      </c>
      <c r="AY264" s="230" t="s">
        <v>160</v>
      </c>
    </row>
    <row r="265" spans="1:65" s="15" customFormat="1" ht="11.25">
      <c r="B265" s="231"/>
      <c r="C265" s="232"/>
      <c r="D265" s="205" t="s">
        <v>185</v>
      </c>
      <c r="E265" s="233" t="s">
        <v>1</v>
      </c>
      <c r="F265" s="234" t="s">
        <v>188</v>
      </c>
      <c r="G265" s="232"/>
      <c r="H265" s="235">
        <v>42.06</v>
      </c>
      <c r="I265" s="236"/>
      <c r="J265" s="232"/>
      <c r="K265" s="232"/>
      <c r="L265" s="237"/>
      <c r="M265" s="238"/>
      <c r="N265" s="239"/>
      <c r="O265" s="239"/>
      <c r="P265" s="239"/>
      <c r="Q265" s="239"/>
      <c r="R265" s="239"/>
      <c r="S265" s="239"/>
      <c r="T265" s="240"/>
      <c r="AT265" s="241" t="s">
        <v>185</v>
      </c>
      <c r="AU265" s="241" t="s">
        <v>92</v>
      </c>
      <c r="AV265" s="15" t="s">
        <v>168</v>
      </c>
      <c r="AW265" s="15" t="s">
        <v>38</v>
      </c>
      <c r="AX265" s="15" t="s">
        <v>90</v>
      </c>
      <c r="AY265" s="241" t="s">
        <v>160</v>
      </c>
    </row>
    <row r="266" spans="1:65" s="2" customFormat="1" ht="16.5" customHeight="1">
      <c r="A266" s="35"/>
      <c r="B266" s="36"/>
      <c r="C266" s="192" t="s">
        <v>397</v>
      </c>
      <c r="D266" s="192" t="s">
        <v>163</v>
      </c>
      <c r="E266" s="193" t="s">
        <v>393</v>
      </c>
      <c r="F266" s="194" t="s">
        <v>394</v>
      </c>
      <c r="G266" s="195" t="s">
        <v>174</v>
      </c>
      <c r="H266" s="196">
        <v>25.52</v>
      </c>
      <c r="I266" s="197"/>
      <c r="J266" s="198">
        <f>ROUND(I266*H266,2)</f>
        <v>0</v>
      </c>
      <c r="K266" s="194" t="s">
        <v>167</v>
      </c>
      <c r="L266" s="40"/>
      <c r="M266" s="199" t="s">
        <v>1</v>
      </c>
      <c r="N266" s="200" t="s">
        <v>47</v>
      </c>
      <c r="O266" s="72"/>
      <c r="P266" s="201">
        <f>O266*H266</f>
        <v>0</v>
      </c>
      <c r="Q266" s="201">
        <v>0</v>
      </c>
      <c r="R266" s="201">
        <f>Q266*H266</f>
        <v>0</v>
      </c>
      <c r="S266" s="201">
        <v>2.0999999999999999E-3</v>
      </c>
      <c r="T266" s="202">
        <f>S266*H266</f>
        <v>5.3591999999999994E-2</v>
      </c>
      <c r="U266" s="35"/>
      <c r="V266" s="35"/>
      <c r="W266" s="35"/>
      <c r="X266" s="35"/>
      <c r="Y266" s="35"/>
      <c r="Z266" s="35"/>
      <c r="AA266" s="35"/>
      <c r="AB266" s="35"/>
      <c r="AC266" s="35"/>
      <c r="AD266" s="35"/>
      <c r="AE266" s="35"/>
      <c r="AR266" s="203" t="s">
        <v>243</v>
      </c>
      <c r="AT266" s="203" t="s">
        <v>163</v>
      </c>
      <c r="AU266" s="203" t="s">
        <v>92</v>
      </c>
      <c r="AY266" s="17" t="s">
        <v>160</v>
      </c>
      <c r="BE266" s="204">
        <f>IF(N266="základní",J266,0)</f>
        <v>0</v>
      </c>
      <c r="BF266" s="204">
        <f>IF(N266="snížená",J266,0)</f>
        <v>0</v>
      </c>
      <c r="BG266" s="204">
        <f>IF(N266="zákl. přenesená",J266,0)</f>
        <v>0</v>
      </c>
      <c r="BH266" s="204">
        <f>IF(N266="sníž. přenesená",J266,0)</f>
        <v>0</v>
      </c>
      <c r="BI266" s="204">
        <f>IF(N266="nulová",J266,0)</f>
        <v>0</v>
      </c>
      <c r="BJ266" s="17" t="s">
        <v>90</v>
      </c>
      <c r="BK266" s="204">
        <f>ROUND(I266*H266,2)</f>
        <v>0</v>
      </c>
      <c r="BL266" s="17" t="s">
        <v>243</v>
      </c>
      <c r="BM266" s="203" t="s">
        <v>398</v>
      </c>
    </row>
    <row r="267" spans="1:65" s="13" customFormat="1" ht="11.25">
      <c r="B267" s="210"/>
      <c r="C267" s="211"/>
      <c r="D267" s="205" t="s">
        <v>185</v>
      </c>
      <c r="E267" s="212" t="s">
        <v>1</v>
      </c>
      <c r="F267" s="213" t="s">
        <v>186</v>
      </c>
      <c r="G267" s="211"/>
      <c r="H267" s="212" t="s">
        <v>1</v>
      </c>
      <c r="I267" s="214"/>
      <c r="J267" s="211"/>
      <c r="K267" s="211"/>
      <c r="L267" s="215"/>
      <c r="M267" s="216"/>
      <c r="N267" s="217"/>
      <c r="O267" s="217"/>
      <c r="P267" s="217"/>
      <c r="Q267" s="217"/>
      <c r="R267" s="217"/>
      <c r="S267" s="217"/>
      <c r="T267" s="218"/>
      <c r="AT267" s="219" t="s">
        <v>185</v>
      </c>
      <c r="AU267" s="219" t="s">
        <v>92</v>
      </c>
      <c r="AV267" s="13" t="s">
        <v>90</v>
      </c>
      <c r="AW267" s="13" t="s">
        <v>38</v>
      </c>
      <c r="AX267" s="13" t="s">
        <v>82</v>
      </c>
      <c r="AY267" s="219" t="s">
        <v>160</v>
      </c>
    </row>
    <row r="268" spans="1:65" s="14" customFormat="1" ht="11.25">
      <c r="B268" s="220"/>
      <c r="C268" s="221"/>
      <c r="D268" s="205" t="s">
        <v>185</v>
      </c>
      <c r="E268" s="222" t="s">
        <v>1</v>
      </c>
      <c r="F268" s="223" t="s">
        <v>386</v>
      </c>
      <c r="G268" s="221"/>
      <c r="H268" s="224">
        <v>25.52</v>
      </c>
      <c r="I268" s="225"/>
      <c r="J268" s="221"/>
      <c r="K268" s="221"/>
      <c r="L268" s="226"/>
      <c r="M268" s="227"/>
      <c r="N268" s="228"/>
      <c r="O268" s="228"/>
      <c r="P268" s="228"/>
      <c r="Q268" s="228"/>
      <c r="R268" s="228"/>
      <c r="S268" s="228"/>
      <c r="T268" s="229"/>
      <c r="AT268" s="230" t="s">
        <v>185</v>
      </c>
      <c r="AU268" s="230" t="s">
        <v>92</v>
      </c>
      <c r="AV268" s="14" t="s">
        <v>92</v>
      </c>
      <c r="AW268" s="14" t="s">
        <v>38</v>
      </c>
      <c r="AX268" s="14" t="s">
        <v>82</v>
      </c>
      <c r="AY268" s="230" t="s">
        <v>160</v>
      </c>
    </row>
    <row r="269" spans="1:65" s="15" customFormat="1" ht="11.25">
      <c r="B269" s="231"/>
      <c r="C269" s="232"/>
      <c r="D269" s="205" t="s">
        <v>185</v>
      </c>
      <c r="E269" s="233" t="s">
        <v>1</v>
      </c>
      <c r="F269" s="234" t="s">
        <v>188</v>
      </c>
      <c r="G269" s="232"/>
      <c r="H269" s="235">
        <v>25.52</v>
      </c>
      <c r="I269" s="236"/>
      <c r="J269" s="232"/>
      <c r="K269" s="232"/>
      <c r="L269" s="237"/>
      <c r="M269" s="238"/>
      <c r="N269" s="239"/>
      <c r="O269" s="239"/>
      <c r="P269" s="239"/>
      <c r="Q269" s="239"/>
      <c r="R269" s="239"/>
      <c r="S269" s="239"/>
      <c r="T269" s="240"/>
      <c r="AT269" s="241" t="s">
        <v>185</v>
      </c>
      <c r="AU269" s="241" t="s">
        <v>92</v>
      </c>
      <c r="AV269" s="15" t="s">
        <v>168</v>
      </c>
      <c r="AW269" s="15" t="s">
        <v>38</v>
      </c>
      <c r="AX269" s="15" t="s">
        <v>90</v>
      </c>
      <c r="AY269" s="241" t="s">
        <v>160</v>
      </c>
    </row>
    <row r="270" spans="1:65" s="2" customFormat="1" ht="24.2" customHeight="1">
      <c r="A270" s="35"/>
      <c r="B270" s="36"/>
      <c r="C270" s="192" t="s">
        <v>399</v>
      </c>
      <c r="D270" s="192" t="s">
        <v>163</v>
      </c>
      <c r="E270" s="193" t="s">
        <v>400</v>
      </c>
      <c r="F270" s="194" t="s">
        <v>401</v>
      </c>
      <c r="G270" s="195" t="s">
        <v>174</v>
      </c>
      <c r="H270" s="196">
        <v>67.53</v>
      </c>
      <c r="I270" s="197"/>
      <c r="J270" s="198">
        <f>ROUND(I270*H270,2)</f>
        <v>0</v>
      </c>
      <c r="K270" s="194" t="s">
        <v>209</v>
      </c>
      <c r="L270" s="40"/>
      <c r="M270" s="199" t="s">
        <v>1</v>
      </c>
      <c r="N270" s="200" t="s">
        <v>47</v>
      </c>
      <c r="O270" s="72"/>
      <c r="P270" s="201">
        <f>O270*H270</f>
        <v>0</v>
      </c>
      <c r="Q270" s="201">
        <v>0</v>
      </c>
      <c r="R270" s="201">
        <f>Q270*H270</f>
        <v>0</v>
      </c>
      <c r="S270" s="201">
        <v>0</v>
      </c>
      <c r="T270" s="202">
        <f>S270*H270</f>
        <v>0</v>
      </c>
      <c r="U270" s="35"/>
      <c r="V270" s="35"/>
      <c r="W270" s="35"/>
      <c r="X270" s="35"/>
      <c r="Y270" s="35"/>
      <c r="Z270" s="35"/>
      <c r="AA270" s="35"/>
      <c r="AB270" s="35"/>
      <c r="AC270" s="35"/>
      <c r="AD270" s="35"/>
      <c r="AE270" s="35"/>
      <c r="AR270" s="203" t="s">
        <v>243</v>
      </c>
      <c r="AT270" s="203" t="s">
        <v>163</v>
      </c>
      <c r="AU270" s="203" t="s">
        <v>92</v>
      </c>
      <c r="AY270" s="17" t="s">
        <v>160</v>
      </c>
      <c r="BE270" s="204">
        <f>IF(N270="základní",J270,0)</f>
        <v>0</v>
      </c>
      <c r="BF270" s="204">
        <f>IF(N270="snížená",J270,0)</f>
        <v>0</v>
      </c>
      <c r="BG270" s="204">
        <f>IF(N270="zákl. přenesená",J270,0)</f>
        <v>0</v>
      </c>
      <c r="BH270" s="204">
        <f>IF(N270="sníž. přenesená",J270,0)</f>
        <v>0</v>
      </c>
      <c r="BI270" s="204">
        <f>IF(N270="nulová",J270,0)</f>
        <v>0</v>
      </c>
      <c r="BJ270" s="17" t="s">
        <v>90</v>
      </c>
      <c r="BK270" s="204">
        <f>ROUND(I270*H270,2)</f>
        <v>0</v>
      </c>
      <c r="BL270" s="17" t="s">
        <v>243</v>
      </c>
      <c r="BM270" s="203" t="s">
        <v>402</v>
      </c>
    </row>
    <row r="271" spans="1:65" s="2" customFormat="1" ht="29.25">
      <c r="A271" s="35"/>
      <c r="B271" s="36"/>
      <c r="C271" s="37"/>
      <c r="D271" s="205" t="s">
        <v>170</v>
      </c>
      <c r="E271" s="37"/>
      <c r="F271" s="206" t="s">
        <v>403</v>
      </c>
      <c r="G271" s="37"/>
      <c r="H271" s="37"/>
      <c r="I271" s="207"/>
      <c r="J271" s="37"/>
      <c r="K271" s="37"/>
      <c r="L271" s="40"/>
      <c r="M271" s="208"/>
      <c r="N271" s="209"/>
      <c r="O271" s="72"/>
      <c r="P271" s="72"/>
      <c r="Q271" s="72"/>
      <c r="R271" s="72"/>
      <c r="S271" s="72"/>
      <c r="T271" s="73"/>
      <c r="U271" s="35"/>
      <c r="V271" s="35"/>
      <c r="W271" s="35"/>
      <c r="X271" s="35"/>
      <c r="Y271" s="35"/>
      <c r="Z271" s="35"/>
      <c r="AA271" s="35"/>
      <c r="AB271" s="35"/>
      <c r="AC271" s="35"/>
      <c r="AD271" s="35"/>
      <c r="AE271" s="35"/>
      <c r="AT271" s="17" t="s">
        <v>170</v>
      </c>
      <c r="AU271" s="17" t="s">
        <v>92</v>
      </c>
    </row>
    <row r="272" spans="1:65" s="13" customFormat="1" ht="11.25">
      <c r="B272" s="210"/>
      <c r="C272" s="211"/>
      <c r="D272" s="205" t="s">
        <v>185</v>
      </c>
      <c r="E272" s="212" t="s">
        <v>1</v>
      </c>
      <c r="F272" s="213" t="s">
        <v>404</v>
      </c>
      <c r="G272" s="211"/>
      <c r="H272" s="212" t="s">
        <v>1</v>
      </c>
      <c r="I272" s="214"/>
      <c r="J272" s="211"/>
      <c r="K272" s="211"/>
      <c r="L272" s="215"/>
      <c r="M272" s="216"/>
      <c r="N272" s="217"/>
      <c r="O272" s="217"/>
      <c r="P272" s="217"/>
      <c r="Q272" s="217"/>
      <c r="R272" s="217"/>
      <c r="S272" s="217"/>
      <c r="T272" s="218"/>
      <c r="AT272" s="219" t="s">
        <v>185</v>
      </c>
      <c r="AU272" s="219" t="s">
        <v>92</v>
      </c>
      <c r="AV272" s="13" t="s">
        <v>90</v>
      </c>
      <c r="AW272" s="13" t="s">
        <v>38</v>
      </c>
      <c r="AX272" s="13" t="s">
        <v>82</v>
      </c>
      <c r="AY272" s="219" t="s">
        <v>160</v>
      </c>
    </row>
    <row r="273" spans="1:65" s="14" customFormat="1" ht="11.25">
      <c r="B273" s="220"/>
      <c r="C273" s="221"/>
      <c r="D273" s="205" t="s">
        <v>185</v>
      </c>
      <c r="E273" s="222" t="s">
        <v>1</v>
      </c>
      <c r="F273" s="223" t="s">
        <v>405</v>
      </c>
      <c r="G273" s="221"/>
      <c r="H273" s="224">
        <v>67.53</v>
      </c>
      <c r="I273" s="225"/>
      <c r="J273" s="221"/>
      <c r="K273" s="221"/>
      <c r="L273" s="226"/>
      <c r="M273" s="227"/>
      <c r="N273" s="228"/>
      <c r="O273" s="228"/>
      <c r="P273" s="228"/>
      <c r="Q273" s="228"/>
      <c r="R273" s="228"/>
      <c r="S273" s="228"/>
      <c r="T273" s="229"/>
      <c r="AT273" s="230" t="s">
        <v>185</v>
      </c>
      <c r="AU273" s="230" t="s">
        <v>92</v>
      </c>
      <c r="AV273" s="14" t="s">
        <v>92</v>
      </c>
      <c r="AW273" s="14" t="s">
        <v>38</v>
      </c>
      <c r="AX273" s="14" t="s">
        <v>82</v>
      </c>
      <c r="AY273" s="230" t="s">
        <v>160</v>
      </c>
    </row>
    <row r="274" spans="1:65" s="15" customFormat="1" ht="11.25">
      <c r="B274" s="231"/>
      <c r="C274" s="232"/>
      <c r="D274" s="205" t="s">
        <v>185</v>
      </c>
      <c r="E274" s="233" t="s">
        <v>1</v>
      </c>
      <c r="F274" s="234" t="s">
        <v>188</v>
      </c>
      <c r="G274" s="232"/>
      <c r="H274" s="235">
        <v>67.53</v>
      </c>
      <c r="I274" s="236"/>
      <c r="J274" s="232"/>
      <c r="K274" s="232"/>
      <c r="L274" s="237"/>
      <c r="M274" s="238"/>
      <c r="N274" s="239"/>
      <c r="O274" s="239"/>
      <c r="P274" s="239"/>
      <c r="Q274" s="239"/>
      <c r="R274" s="239"/>
      <c r="S274" s="239"/>
      <c r="T274" s="240"/>
      <c r="AT274" s="241" t="s">
        <v>185</v>
      </c>
      <c r="AU274" s="241" t="s">
        <v>92</v>
      </c>
      <c r="AV274" s="15" t="s">
        <v>168</v>
      </c>
      <c r="AW274" s="15" t="s">
        <v>38</v>
      </c>
      <c r="AX274" s="15" t="s">
        <v>90</v>
      </c>
      <c r="AY274" s="241" t="s">
        <v>160</v>
      </c>
    </row>
    <row r="275" spans="1:65" s="2" customFormat="1" ht="16.5" customHeight="1">
      <c r="A275" s="35"/>
      <c r="B275" s="36"/>
      <c r="C275" s="192" t="s">
        <v>406</v>
      </c>
      <c r="D275" s="192" t="s">
        <v>163</v>
      </c>
      <c r="E275" s="193" t="s">
        <v>407</v>
      </c>
      <c r="F275" s="194" t="s">
        <v>408</v>
      </c>
      <c r="G275" s="195" t="s">
        <v>327</v>
      </c>
      <c r="H275" s="242"/>
      <c r="I275" s="197"/>
      <c r="J275" s="198">
        <f>ROUND(I275*H275,2)</f>
        <v>0</v>
      </c>
      <c r="K275" s="194" t="s">
        <v>167</v>
      </c>
      <c r="L275" s="40"/>
      <c r="M275" s="199" t="s">
        <v>1</v>
      </c>
      <c r="N275" s="200" t="s">
        <v>47</v>
      </c>
      <c r="O275" s="72"/>
      <c r="P275" s="201">
        <f>O275*H275</f>
        <v>0</v>
      </c>
      <c r="Q275" s="201">
        <v>0</v>
      </c>
      <c r="R275" s="201">
        <f>Q275*H275</f>
        <v>0</v>
      </c>
      <c r="S275" s="201">
        <v>0</v>
      </c>
      <c r="T275" s="202">
        <f>S275*H275</f>
        <v>0</v>
      </c>
      <c r="U275" s="35"/>
      <c r="V275" s="35"/>
      <c r="W275" s="35"/>
      <c r="X275" s="35"/>
      <c r="Y275" s="35"/>
      <c r="Z275" s="35"/>
      <c r="AA275" s="35"/>
      <c r="AB275" s="35"/>
      <c r="AC275" s="35"/>
      <c r="AD275" s="35"/>
      <c r="AE275" s="35"/>
      <c r="AR275" s="203" t="s">
        <v>243</v>
      </c>
      <c r="AT275" s="203" t="s">
        <v>163</v>
      </c>
      <c r="AU275" s="203" t="s">
        <v>92</v>
      </c>
      <c r="AY275" s="17" t="s">
        <v>160</v>
      </c>
      <c r="BE275" s="204">
        <f>IF(N275="základní",J275,0)</f>
        <v>0</v>
      </c>
      <c r="BF275" s="204">
        <f>IF(N275="snížená",J275,0)</f>
        <v>0</v>
      </c>
      <c r="BG275" s="204">
        <f>IF(N275="zákl. přenesená",J275,0)</f>
        <v>0</v>
      </c>
      <c r="BH275" s="204">
        <f>IF(N275="sníž. přenesená",J275,0)</f>
        <v>0</v>
      </c>
      <c r="BI275" s="204">
        <f>IF(N275="nulová",J275,0)</f>
        <v>0</v>
      </c>
      <c r="BJ275" s="17" t="s">
        <v>90</v>
      </c>
      <c r="BK275" s="204">
        <f>ROUND(I275*H275,2)</f>
        <v>0</v>
      </c>
      <c r="BL275" s="17" t="s">
        <v>243</v>
      </c>
      <c r="BM275" s="203" t="s">
        <v>409</v>
      </c>
    </row>
    <row r="276" spans="1:65" s="12" customFormat="1" ht="22.9" customHeight="1">
      <c r="B276" s="176"/>
      <c r="C276" s="177"/>
      <c r="D276" s="178" t="s">
        <v>81</v>
      </c>
      <c r="E276" s="190" t="s">
        <v>410</v>
      </c>
      <c r="F276" s="190" t="s">
        <v>411</v>
      </c>
      <c r="G276" s="177"/>
      <c r="H276" s="177"/>
      <c r="I276" s="180"/>
      <c r="J276" s="191">
        <f>BK276</f>
        <v>0</v>
      </c>
      <c r="K276" s="177"/>
      <c r="L276" s="182"/>
      <c r="M276" s="183"/>
      <c r="N276" s="184"/>
      <c r="O276" s="184"/>
      <c r="P276" s="185">
        <f>SUM(P277:P282)</f>
        <v>0</v>
      </c>
      <c r="Q276" s="184"/>
      <c r="R276" s="185">
        <f>SUM(R277:R282)</f>
        <v>0</v>
      </c>
      <c r="S276" s="184"/>
      <c r="T276" s="186">
        <f>SUM(T277:T282)</f>
        <v>0.13100000000000001</v>
      </c>
      <c r="AR276" s="187" t="s">
        <v>92</v>
      </c>
      <c r="AT276" s="188" t="s">
        <v>81</v>
      </c>
      <c r="AU276" s="188" t="s">
        <v>90</v>
      </c>
      <c r="AY276" s="187" t="s">
        <v>160</v>
      </c>
      <c r="BK276" s="189">
        <f>SUM(BK277:BK282)</f>
        <v>0</v>
      </c>
    </row>
    <row r="277" spans="1:65" s="2" customFormat="1" ht="16.5" customHeight="1">
      <c r="A277" s="35"/>
      <c r="B277" s="36"/>
      <c r="C277" s="192" t="s">
        <v>412</v>
      </c>
      <c r="D277" s="192" t="s">
        <v>163</v>
      </c>
      <c r="E277" s="193" t="s">
        <v>413</v>
      </c>
      <c r="F277" s="194" t="s">
        <v>414</v>
      </c>
      <c r="G277" s="195" t="s">
        <v>415</v>
      </c>
      <c r="H277" s="196">
        <v>1</v>
      </c>
      <c r="I277" s="197"/>
      <c r="J277" s="198">
        <f>ROUND(I277*H277,2)</f>
        <v>0</v>
      </c>
      <c r="K277" s="194" t="s">
        <v>209</v>
      </c>
      <c r="L277" s="40"/>
      <c r="M277" s="199" t="s">
        <v>1</v>
      </c>
      <c r="N277" s="200" t="s">
        <v>47</v>
      </c>
      <c r="O277" s="72"/>
      <c r="P277" s="201">
        <f>O277*H277</f>
        <v>0</v>
      </c>
      <c r="Q277" s="201">
        <v>0</v>
      </c>
      <c r="R277" s="201">
        <f>Q277*H277</f>
        <v>0</v>
      </c>
      <c r="S277" s="201">
        <v>0</v>
      </c>
      <c r="T277" s="202">
        <f>S277*H277</f>
        <v>0</v>
      </c>
      <c r="U277" s="35"/>
      <c r="V277" s="35"/>
      <c r="W277" s="35"/>
      <c r="X277" s="35"/>
      <c r="Y277" s="35"/>
      <c r="Z277" s="35"/>
      <c r="AA277" s="35"/>
      <c r="AB277" s="35"/>
      <c r="AC277" s="35"/>
      <c r="AD277" s="35"/>
      <c r="AE277" s="35"/>
      <c r="AR277" s="203" t="s">
        <v>243</v>
      </c>
      <c r="AT277" s="203" t="s">
        <v>163</v>
      </c>
      <c r="AU277" s="203" t="s">
        <v>92</v>
      </c>
      <c r="AY277" s="17" t="s">
        <v>160</v>
      </c>
      <c r="BE277" s="204">
        <f>IF(N277="základní",J277,0)</f>
        <v>0</v>
      </c>
      <c r="BF277" s="204">
        <f>IF(N277="snížená",J277,0)</f>
        <v>0</v>
      </c>
      <c r="BG277" s="204">
        <f>IF(N277="zákl. přenesená",J277,0)</f>
        <v>0</v>
      </c>
      <c r="BH277" s="204">
        <f>IF(N277="sníž. přenesená",J277,0)</f>
        <v>0</v>
      </c>
      <c r="BI277" s="204">
        <f>IF(N277="nulová",J277,0)</f>
        <v>0</v>
      </c>
      <c r="BJ277" s="17" t="s">
        <v>90</v>
      </c>
      <c r="BK277" s="204">
        <f>ROUND(I277*H277,2)</f>
        <v>0</v>
      </c>
      <c r="BL277" s="17" t="s">
        <v>243</v>
      </c>
      <c r="BM277" s="203" t="s">
        <v>416</v>
      </c>
    </row>
    <row r="278" spans="1:65" s="2" customFormat="1" ht="39">
      <c r="A278" s="35"/>
      <c r="B278" s="36"/>
      <c r="C278" s="37"/>
      <c r="D278" s="205" t="s">
        <v>170</v>
      </c>
      <c r="E278" s="37"/>
      <c r="F278" s="206" t="s">
        <v>417</v>
      </c>
      <c r="G278" s="37"/>
      <c r="H278" s="37"/>
      <c r="I278" s="207"/>
      <c r="J278" s="37"/>
      <c r="K278" s="37"/>
      <c r="L278" s="40"/>
      <c r="M278" s="208"/>
      <c r="N278" s="209"/>
      <c r="O278" s="72"/>
      <c r="P278" s="72"/>
      <c r="Q278" s="72"/>
      <c r="R278" s="72"/>
      <c r="S278" s="72"/>
      <c r="T278" s="73"/>
      <c r="U278" s="35"/>
      <c r="V278" s="35"/>
      <c r="W278" s="35"/>
      <c r="X278" s="35"/>
      <c r="Y278" s="35"/>
      <c r="Z278" s="35"/>
      <c r="AA278" s="35"/>
      <c r="AB278" s="35"/>
      <c r="AC278" s="35"/>
      <c r="AD278" s="35"/>
      <c r="AE278" s="35"/>
      <c r="AT278" s="17" t="s">
        <v>170</v>
      </c>
      <c r="AU278" s="17" t="s">
        <v>92</v>
      </c>
    </row>
    <row r="279" spans="1:65" s="2" customFormat="1" ht="16.5" customHeight="1">
      <c r="A279" s="35"/>
      <c r="B279" s="36"/>
      <c r="C279" s="192" t="s">
        <v>418</v>
      </c>
      <c r="D279" s="192" t="s">
        <v>163</v>
      </c>
      <c r="E279" s="193" t="s">
        <v>419</v>
      </c>
      <c r="F279" s="194" t="s">
        <v>420</v>
      </c>
      <c r="G279" s="195" t="s">
        <v>415</v>
      </c>
      <c r="H279" s="196">
        <v>1</v>
      </c>
      <c r="I279" s="197"/>
      <c r="J279" s="198">
        <f>ROUND(I279*H279,2)</f>
        <v>0</v>
      </c>
      <c r="K279" s="194" t="s">
        <v>209</v>
      </c>
      <c r="L279" s="40"/>
      <c r="M279" s="199" t="s">
        <v>1</v>
      </c>
      <c r="N279" s="200" t="s">
        <v>47</v>
      </c>
      <c r="O279" s="72"/>
      <c r="P279" s="201">
        <f>O279*H279</f>
        <v>0</v>
      </c>
      <c r="Q279" s="201">
        <v>0</v>
      </c>
      <c r="R279" s="201">
        <f>Q279*H279</f>
        <v>0</v>
      </c>
      <c r="S279" s="201">
        <v>0</v>
      </c>
      <c r="T279" s="202">
        <f>S279*H279</f>
        <v>0</v>
      </c>
      <c r="U279" s="35"/>
      <c r="V279" s="35"/>
      <c r="W279" s="35"/>
      <c r="X279" s="35"/>
      <c r="Y279" s="35"/>
      <c r="Z279" s="35"/>
      <c r="AA279" s="35"/>
      <c r="AB279" s="35"/>
      <c r="AC279" s="35"/>
      <c r="AD279" s="35"/>
      <c r="AE279" s="35"/>
      <c r="AR279" s="203" t="s">
        <v>243</v>
      </c>
      <c r="AT279" s="203" t="s">
        <v>163</v>
      </c>
      <c r="AU279" s="203" t="s">
        <v>92</v>
      </c>
      <c r="AY279" s="17" t="s">
        <v>160</v>
      </c>
      <c r="BE279" s="204">
        <f>IF(N279="základní",J279,0)</f>
        <v>0</v>
      </c>
      <c r="BF279" s="204">
        <f>IF(N279="snížená",J279,0)</f>
        <v>0</v>
      </c>
      <c r="BG279" s="204">
        <f>IF(N279="zákl. přenesená",J279,0)</f>
        <v>0</v>
      </c>
      <c r="BH279" s="204">
        <f>IF(N279="sníž. přenesená",J279,0)</f>
        <v>0</v>
      </c>
      <c r="BI279" s="204">
        <f>IF(N279="nulová",J279,0)</f>
        <v>0</v>
      </c>
      <c r="BJ279" s="17" t="s">
        <v>90</v>
      </c>
      <c r="BK279" s="204">
        <f>ROUND(I279*H279,2)</f>
        <v>0</v>
      </c>
      <c r="BL279" s="17" t="s">
        <v>243</v>
      </c>
      <c r="BM279" s="203" t="s">
        <v>421</v>
      </c>
    </row>
    <row r="280" spans="1:65" s="2" customFormat="1" ht="39">
      <c r="A280" s="35"/>
      <c r="B280" s="36"/>
      <c r="C280" s="37"/>
      <c r="D280" s="205" t="s">
        <v>170</v>
      </c>
      <c r="E280" s="37"/>
      <c r="F280" s="206" t="s">
        <v>417</v>
      </c>
      <c r="G280" s="37"/>
      <c r="H280" s="37"/>
      <c r="I280" s="207"/>
      <c r="J280" s="37"/>
      <c r="K280" s="37"/>
      <c r="L280" s="40"/>
      <c r="M280" s="208"/>
      <c r="N280" s="209"/>
      <c r="O280" s="72"/>
      <c r="P280" s="72"/>
      <c r="Q280" s="72"/>
      <c r="R280" s="72"/>
      <c r="S280" s="72"/>
      <c r="T280" s="73"/>
      <c r="U280" s="35"/>
      <c r="V280" s="35"/>
      <c r="W280" s="35"/>
      <c r="X280" s="35"/>
      <c r="Y280" s="35"/>
      <c r="Z280" s="35"/>
      <c r="AA280" s="35"/>
      <c r="AB280" s="35"/>
      <c r="AC280" s="35"/>
      <c r="AD280" s="35"/>
      <c r="AE280" s="35"/>
      <c r="AT280" s="17" t="s">
        <v>170</v>
      </c>
      <c r="AU280" s="17" t="s">
        <v>92</v>
      </c>
    </row>
    <row r="281" spans="1:65" s="2" customFormat="1" ht="16.5" customHeight="1">
      <c r="A281" s="35"/>
      <c r="B281" s="36"/>
      <c r="C281" s="192" t="s">
        <v>422</v>
      </c>
      <c r="D281" s="192" t="s">
        <v>163</v>
      </c>
      <c r="E281" s="193" t="s">
        <v>423</v>
      </c>
      <c r="F281" s="194" t="s">
        <v>424</v>
      </c>
      <c r="G281" s="195" t="s">
        <v>425</v>
      </c>
      <c r="H281" s="196">
        <v>1</v>
      </c>
      <c r="I281" s="197"/>
      <c r="J281" s="198">
        <f>ROUND(I281*H281,2)</f>
        <v>0</v>
      </c>
      <c r="K281" s="194" t="s">
        <v>167</v>
      </c>
      <c r="L281" s="40"/>
      <c r="M281" s="199" t="s">
        <v>1</v>
      </c>
      <c r="N281" s="200" t="s">
        <v>47</v>
      </c>
      <c r="O281" s="72"/>
      <c r="P281" s="201">
        <f>O281*H281</f>
        <v>0</v>
      </c>
      <c r="Q281" s="201">
        <v>0</v>
      </c>
      <c r="R281" s="201">
        <f>Q281*H281</f>
        <v>0</v>
      </c>
      <c r="S281" s="201">
        <v>0.13100000000000001</v>
      </c>
      <c r="T281" s="202">
        <f>S281*H281</f>
        <v>0.13100000000000001</v>
      </c>
      <c r="U281" s="35"/>
      <c r="V281" s="35"/>
      <c r="W281" s="35"/>
      <c r="X281" s="35"/>
      <c r="Y281" s="35"/>
      <c r="Z281" s="35"/>
      <c r="AA281" s="35"/>
      <c r="AB281" s="35"/>
      <c r="AC281" s="35"/>
      <c r="AD281" s="35"/>
      <c r="AE281" s="35"/>
      <c r="AR281" s="203" t="s">
        <v>243</v>
      </c>
      <c r="AT281" s="203" t="s">
        <v>163</v>
      </c>
      <c r="AU281" s="203" t="s">
        <v>92</v>
      </c>
      <c r="AY281" s="17" t="s">
        <v>160</v>
      </c>
      <c r="BE281" s="204">
        <f>IF(N281="základní",J281,0)</f>
        <v>0</v>
      </c>
      <c r="BF281" s="204">
        <f>IF(N281="snížená",J281,0)</f>
        <v>0</v>
      </c>
      <c r="BG281" s="204">
        <f>IF(N281="zákl. přenesená",J281,0)</f>
        <v>0</v>
      </c>
      <c r="BH281" s="204">
        <f>IF(N281="sníž. přenesená",J281,0)</f>
        <v>0</v>
      </c>
      <c r="BI281" s="204">
        <f>IF(N281="nulová",J281,0)</f>
        <v>0</v>
      </c>
      <c r="BJ281" s="17" t="s">
        <v>90</v>
      </c>
      <c r="BK281" s="204">
        <f>ROUND(I281*H281,2)</f>
        <v>0</v>
      </c>
      <c r="BL281" s="17" t="s">
        <v>243</v>
      </c>
      <c r="BM281" s="203" t="s">
        <v>426</v>
      </c>
    </row>
    <row r="282" spans="1:65" s="2" customFormat="1" ht="16.5" customHeight="1">
      <c r="A282" s="35"/>
      <c r="B282" s="36"/>
      <c r="C282" s="192" t="s">
        <v>427</v>
      </c>
      <c r="D282" s="192" t="s">
        <v>163</v>
      </c>
      <c r="E282" s="193" t="s">
        <v>428</v>
      </c>
      <c r="F282" s="194" t="s">
        <v>429</v>
      </c>
      <c r="G282" s="195" t="s">
        <v>327</v>
      </c>
      <c r="H282" s="242"/>
      <c r="I282" s="197"/>
      <c r="J282" s="198">
        <f>ROUND(I282*H282,2)</f>
        <v>0</v>
      </c>
      <c r="K282" s="194" t="s">
        <v>167</v>
      </c>
      <c r="L282" s="40"/>
      <c r="M282" s="199" t="s">
        <v>1</v>
      </c>
      <c r="N282" s="200" t="s">
        <v>47</v>
      </c>
      <c r="O282" s="72"/>
      <c r="P282" s="201">
        <f>O282*H282</f>
        <v>0</v>
      </c>
      <c r="Q282" s="201">
        <v>0</v>
      </c>
      <c r="R282" s="201">
        <f>Q282*H282</f>
        <v>0</v>
      </c>
      <c r="S282" s="201">
        <v>0</v>
      </c>
      <c r="T282" s="202">
        <f>S282*H282</f>
        <v>0</v>
      </c>
      <c r="U282" s="35"/>
      <c r="V282" s="35"/>
      <c r="W282" s="35"/>
      <c r="X282" s="35"/>
      <c r="Y282" s="35"/>
      <c r="Z282" s="35"/>
      <c r="AA282" s="35"/>
      <c r="AB282" s="35"/>
      <c r="AC282" s="35"/>
      <c r="AD282" s="35"/>
      <c r="AE282" s="35"/>
      <c r="AR282" s="203" t="s">
        <v>243</v>
      </c>
      <c r="AT282" s="203" t="s">
        <v>163</v>
      </c>
      <c r="AU282" s="203" t="s">
        <v>92</v>
      </c>
      <c r="AY282" s="17" t="s">
        <v>160</v>
      </c>
      <c r="BE282" s="204">
        <f>IF(N282="základní",J282,0)</f>
        <v>0</v>
      </c>
      <c r="BF282" s="204">
        <f>IF(N282="snížená",J282,0)</f>
        <v>0</v>
      </c>
      <c r="BG282" s="204">
        <f>IF(N282="zákl. přenesená",J282,0)</f>
        <v>0</v>
      </c>
      <c r="BH282" s="204">
        <f>IF(N282="sníž. přenesená",J282,0)</f>
        <v>0</v>
      </c>
      <c r="BI282" s="204">
        <f>IF(N282="nulová",J282,0)</f>
        <v>0</v>
      </c>
      <c r="BJ282" s="17" t="s">
        <v>90</v>
      </c>
      <c r="BK282" s="204">
        <f>ROUND(I282*H282,2)</f>
        <v>0</v>
      </c>
      <c r="BL282" s="17" t="s">
        <v>243</v>
      </c>
      <c r="BM282" s="203" t="s">
        <v>430</v>
      </c>
    </row>
    <row r="283" spans="1:65" s="12" customFormat="1" ht="22.9" customHeight="1">
      <c r="B283" s="176"/>
      <c r="C283" s="177"/>
      <c r="D283" s="178" t="s">
        <v>81</v>
      </c>
      <c r="E283" s="190" t="s">
        <v>431</v>
      </c>
      <c r="F283" s="190" t="s">
        <v>432</v>
      </c>
      <c r="G283" s="177"/>
      <c r="H283" s="177"/>
      <c r="I283" s="180"/>
      <c r="J283" s="191">
        <f>BK283</f>
        <v>0</v>
      </c>
      <c r="K283" s="177"/>
      <c r="L283" s="182"/>
      <c r="M283" s="183"/>
      <c r="N283" s="184"/>
      <c r="O283" s="184"/>
      <c r="P283" s="185">
        <f>SUM(P284:P289)</f>
        <v>0</v>
      </c>
      <c r="Q283" s="184"/>
      <c r="R283" s="185">
        <f>SUM(R284:R289)</f>
        <v>4.0000000000000001E-3</v>
      </c>
      <c r="S283" s="184"/>
      <c r="T283" s="186">
        <f>SUM(T284:T289)</f>
        <v>0</v>
      </c>
      <c r="AR283" s="187" t="s">
        <v>92</v>
      </c>
      <c r="AT283" s="188" t="s">
        <v>81</v>
      </c>
      <c r="AU283" s="188" t="s">
        <v>90</v>
      </c>
      <c r="AY283" s="187" t="s">
        <v>160</v>
      </c>
      <c r="BK283" s="189">
        <f>SUM(BK284:BK289)</f>
        <v>0</v>
      </c>
    </row>
    <row r="284" spans="1:65" s="2" customFormat="1" ht="16.5" customHeight="1">
      <c r="A284" s="35"/>
      <c r="B284" s="36"/>
      <c r="C284" s="192" t="s">
        <v>433</v>
      </c>
      <c r="D284" s="192" t="s">
        <v>163</v>
      </c>
      <c r="E284" s="193" t="s">
        <v>434</v>
      </c>
      <c r="F284" s="194" t="s">
        <v>435</v>
      </c>
      <c r="G284" s="195" t="s">
        <v>436</v>
      </c>
      <c r="H284" s="196">
        <v>4</v>
      </c>
      <c r="I284" s="197"/>
      <c r="J284" s="198">
        <f>ROUND(I284*H284,2)</f>
        <v>0</v>
      </c>
      <c r="K284" s="194" t="s">
        <v>209</v>
      </c>
      <c r="L284" s="40"/>
      <c r="M284" s="199" t="s">
        <v>1</v>
      </c>
      <c r="N284" s="200" t="s">
        <v>47</v>
      </c>
      <c r="O284" s="72"/>
      <c r="P284" s="201">
        <f>O284*H284</f>
        <v>0</v>
      </c>
      <c r="Q284" s="201">
        <v>1E-3</v>
      </c>
      <c r="R284" s="201">
        <f>Q284*H284</f>
        <v>4.0000000000000001E-3</v>
      </c>
      <c r="S284" s="201">
        <v>0</v>
      </c>
      <c r="T284" s="202">
        <f>S284*H284</f>
        <v>0</v>
      </c>
      <c r="U284" s="35"/>
      <c r="V284" s="35"/>
      <c r="W284" s="35"/>
      <c r="X284" s="35"/>
      <c r="Y284" s="35"/>
      <c r="Z284" s="35"/>
      <c r="AA284" s="35"/>
      <c r="AB284" s="35"/>
      <c r="AC284" s="35"/>
      <c r="AD284" s="35"/>
      <c r="AE284" s="35"/>
      <c r="AR284" s="203" t="s">
        <v>243</v>
      </c>
      <c r="AT284" s="203" t="s">
        <v>163</v>
      </c>
      <c r="AU284" s="203" t="s">
        <v>92</v>
      </c>
      <c r="AY284" s="17" t="s">
        <v>160</v>
      </c>
      <c r="BE284" s="204">
        <f>IF(N284="základní",J284,0)</f>
        <v>0</v>
      </c>
      <c r="BF284" s="204">
        <f>IF(N284="snížená",J284,0)</f>
        <v>0</v>
      </c>
      <c r="BG284" s="204">
        <f>IF(N284="zákl. přenesená",J284,0)</f>
        <v>0</v>
      </c>
      <c r="BH284" s="204">
        <f>IF(N284="sníž. přenesená",J284,0)</f>
        <v>0</v>
      </c>
      <c r="BI284" s="204">
        <f>IF(N284="nulová",J284,0)</f>
        <v>0</v>
      </c>
      <c r="BJ284" s="17" t="s">
        <v>90</v>
      </c>
      <c r="BK284" s="204">
        <f>ROUND(I284*H284,2)</f>
        <v>0</v>
      </c>
      <c r="BL284" s="17" t="s">
        <v>243</v>
      </c>
      <c r="BM284" s="203" t="s">
        <v>437</v>
      </c>
    </row>
    <row r="285" spans="1:65" s="2" customFormat="1" ht="146.25">
      <c r="A285" s="35"/>
      <c r="B285" s="36"/>
      <c r="C285" s="37"/>
      <c r="D285" s="205" t="s">
        <v>170</v>
      </c>
      <c r="E285" s="37"/>
      <c r="F285" s="206" t="s">
        <v>438</v>
      </c>
      <c r="G285" s="37"/>
      <c r="H285" s="37"/>
      <c r="I285" s="207"/>
      <c r="J285" s="37"/>
      <c r="K285" s="37"/>
      <c r="L285" s="40"/>
      <c r="M285" s="208"/>
      <c r="N285" s="209"/>
      <c r="O285" s="72"/>
      <c r="P285" s="72"/>
      <c r="Q285" s="72"/>
      <c r="R285" s="72"/>
      <c r="S285" s="72"/>
      <c r="T285" s="73"/>
      <c r="U285" s="35"/>
      <c r="V285" s="35"/>
      <c r="W285" s="35"/>
      <c r="X285" s="35"/>
      <c r="Y285" s="35"/>
      <c r="Z285" s="35"/>
      <c r="AA285" s="35"/>
      <c r="AB285" s="35"/>
      <c r="AC285" s="35"/>
      <c r="AD285" s="35"/>
      <c r="AE285" s="35"/>
      <c r="AT285" s="17" t="s">
        <v>170</v>
      </c>
      <c r="AU285" s="17" t="s">
        <v>92</v>
      </c>
    </row>
    <row r="286" spans="1:65" s="13" customFormat="1" ht="11.25">
      <c r="B286" s="210"/>
      <c r="C286" s="211"/>
      <c r="D286" s="205" t="s">
        <v>185</v>
      </c>
      <c r="E286" s="212" t="s">
        <v>1</v>
      </c>
      <c r="F286" s="213" t="s">
        <v>439</v>
      </c>
      <c r="G286" s="211"/>
      <c r="H286" s="212" t="s">
        <v>1</v>
      </c>
      <c r="I286" s="214"/>
      <c r="J286" s="211"/>
      <c r="K286" s="211"/>
      <c r="L286" s="215"/>
      <c r="M286" s="216"/>
      <c r="N286" s="217"/>
      <c r="O286" s="217"/>
      <c r="P286" s="217"/>
      <c r="Q286" s="217"/>
      <c r="R286" s="217"/>
      <c r="S286" s="217"/>
      <c r="T286" s="218"/>
      <c r="AT286" s="219" t="s">
        <v>185</v>
      </c>
      <c r="AU286" s="219" t="s">
        <v>92</v>
      </c>
      <c r="AV286" s="13" t="s">
        <v>90</v>
      </c>
      <c r="AW286" s="13" t="s">
        <v>38</v>
      </c>
      <c r="AX286" s="13" t="s">
        <v>82</v>
      </c>
      <c r="AY286" s="219" t="s">
        <v>160</v>
      </c>
    </row>
    <row r="287" spans="1:65" s="14" customFormat="1" ht="22.5">
      <c r="B287" s="220"/>
      <c r="C287" s="221"/>
      <c r="D287" s="205" t="s">
        <v>185</v>
      </c>
      <c r="E287" s="222" t="s">
        <v>1</v>
      </c>
      <c r="F287" s="223" t="s">
        <v>440</v>
      </c>
      <c r="G287" s="221"/>
      <c r="H287" s="224">
        <v>4</v>
      </c>
      <c r="I287" s="225"/>
      <c r="J287" s="221"/>
      <c r="K287" s="221"/>
      <c r="L287" s="226"/>
      <c r="M287" s="227"/>
      <c r="N287" s="228"/>
      <c r="O287" s="228"/>
      <c r="P287" s="228"/>
      <c r="Q287" s="228"/>
      <c r="R287" s="228"/>
      <c r="S287" s="228"/>
      <c r="T287" s="229"/>
      <c r="AT287" s="230" t="s">
        <v>185</v>
      </c>
      <c r="AU287" s="230" t="s">
        <v>92</v>
      </c>
      <c r="AV287" s="14" t="s">
        <v>92</v>
      </c>
      <c r="AW287" s="14" t="s">
        <v>38</v>
      </c>
      <c r="AX287" s="14" t="s">
        <v>82</v>
      </c>
      <c r="AY287" s="230" t="s">
        <v>160</v>
      </c>
    </row>
    <row r="288" spans="1:65" s="15" customFormat="1" ht="11.25">
      <c r="B288" s="231"/>
      <c r="C288" s="232"/>
      <c r="D288" s="205" t="s">
        <v>185</v>
      </c>
      <c r="E288" s="233" t="s">
        <v>1</v>
      </c>
      <c r="F288" s="234" t="s">
        <v>188</v>
      </c>
      <c r="G288" s="232"/>
      <c r="H288" s="235">
        <v>4</v>
      </c>
      <c r="I288" s="236"/>
      <c r="J288" s="232"/>
      <c r="K288" s="232"/>
      <c r="L288" s="237"/>
      <c r="M288" s="238"/>
      <c r="N288" s="239"/>
      <c r="O288" s="239"/>
      <c r="P288" s="239"/>
      <c r="Q288" s="239"/>
      <c r="R288" s="239"/>
      <c r="S288" s="239"/>
      <c r="T288" s="240"/>
      <c r="AT288" s="241" t="s">
        <v>185</v>
      </c>
      <c r="AU288" s="241" t="s">
        <v>92</v>
      </c>
      <c r="AV288" s="15" t="s">
        <v>168</v>
      </c>
      <c r="AW288" s="15" t="s">
        <v>38</v>
      </c>
      <c r="AX288" s="15" t="s">
        <v>90</v>
      </c>
      <c r="AY288" s="241" t="s">
        <v>160</v>
      </c>
    </row>
    <row r="289" spans="1:65" s="2" customFormat="1" ht="16.5" customHeight="1">
      <c r="A289" s="35"/>
      <c r="B289" s="36"/>
      <c r="C289" s="192" t="s">
        <v>441</v>
      </c>
      <c r="D289" s="192" t="s">
        <v>163</v>
      </c>
      <c r="E289" s="193" t="s">
        <v>442</v>
      </c>
      <c r="F289" s="194" t="s">
        <v>443</v>
      </c>
      <c r="G289" s="195" t="s">
        <v>327</v>
      </c>
      <c r="H289" s="242"/>
      <c r="I289" s="197"/>
      <c r="J289" s="198">
        <f>ROUND(I289*H289,2)</f>
        <v>0</v>
      </c>
      <c r="K289" s="194" t="s">
        <v>167</v>
      </c>
      <c r="L289" s="40"/>
      <c r="M289" s="199" t="s">
        <v>1</v>
      </c>
      <c r="N289" s="200" t="s">
        <v>47</v>
      </c>
      <c r="O289" s="72"/>
      <c r="P289" s="201">
        <f>O289*H289</f>
        <v>0</v>
      </c>
      <c r="Q289" s="201">
        <v>0</v>
      </c>
      <c r="R289" s="201">
        <f>Q289*H289</f>
        <v>0</v>
      </c>
      <c r="S289" s="201">
        <v>0</v>
      </c>
      <c r="T289" s="202">
        <f>S289*H289</f>
        <v>0</v>
      </c>
      <c r="U289" s="35"/>
      <c r="V289" s="35"/>
      <c r="W289" s="35"/>
      <c r="X289" s="35"/>
      <c r="Y289" s="35"/>
      <c r="Z289" s="35"/>
      <c r="AA289" s="35"/>
      <c r="AB289" s="35"/>
      <c r="AC289" s="35"/>
      <c r="AD289" s="35"/>
      <c r="AE289" s="35"/>
      <c r="AR289" s="203" t="s">
        <v>243</v>
      </c>
      <c r="AT289" s="203" t="s">
        <v>163</v>
      </c>
      <c r="AU289" s="203" t="s">
        <v>92</v>
      </c>
      <c r="AY289" s="17" t="s">
        <v>160</v>
      </c>
      <c r="BE289" s="204">
        <f>IF(N289="základní",J289,0)</f>
        <v>0</v>
      </c>
      <c r="BF289" s="204">
        <f>IF(N289="snížená",J289,0)</f>
        <v>0</v>
      </c>
      <c r="BG289" s="204">
        <f>IF(N289="zákl. přenesená",J289,0)</f>
        <v>0</v>
      </c>
      <c r="BH289" s="204">
        <f>IF(N289="sníž. přenesená",J289,0)</f>
        <v>0</v>
      </c>
      <c r="BI289" s="204">
        <f>IF(N289="nulová",J289,0)</f>
        <v>0</v>
      </c>
      <c r="BJ289" s="17" t="s">
        <v>90</v>
      </c>
      <c r="BK289" s="204">
        <f>ROUND(I289*H289,2)</f>
        <v>0</v>
      </c>
      <c r="BL289" s="17" t="s">
        <v>243</v>
      </c>
      <c r="BM289" s="203" t="s">
        <v>444</v>
      </c>
    </row>
    <row r="290" spans="1:65" s="12" customFormat="1" ht="22.9" customHeight="1">
      <c r="B290" s="176"/>
      <c r="C290" s="177"/>
      <c r="D290" s="178" t="s">
        <v>81</v>
      </c>
      <c r="E290" s="190" t="s">
        <v>445</v>
      </c>
      <c r="F290" s="190" t="s">
        <v>446</v>
      </c>
      <c r="G290" s="177"/>
      <c r="H290" s="177"/>
      <c r="I290" s="180"/>
      <c r="J290" s="191">
        <f>BK290</f>
        <v>0</v>
      </c>
      <c r="K290" s="177"/>
      <c r="L290" s="182"/>
      <c r="M290" s="183"/>
      <c r="N290" s="184"/>
      <c r="O290" s="184"/>
      <c r="P290" s="185">
        <f>SUM(P291:P296)</f>
        <v>0</v>
      </c>
      <c r="Q290" s="184"/>
      <c r="R290" s="185">
        <f>SUM(R291:R296)</f>
        <v>0</v>
      </c>
      <c r="S290" s="184"/>
      <c r="T290" s="186">
        <f>SUM(T291:T296)</f>
        <v>0.122825</v>
      </c>
      <c r="AR290" s="187" t="s">
        <v>92</v>
      </c>
      <c r="AT290" s="188" t="s">
        <v>81</v>
      </c>
      <c r="AU290" s="188" t="s">
        <v>90</v>
      </c>
      <c r="AY290" s="187" t="s">
        <v>160</v>
      </c>
      <c r="BK290" s="189">
        <f>SUM(BK291:BK296)</f>
        <v>0</v>
      </c>
    </row>
    <row r="291" spans="1:65" s="2" customFormat="1" ht="16.5" customHeight="1">
      <c r="A291" s="35"/>
      <c r="B291" s="36"/>
      <c r="C291" s="192" t="s">
        <v>447</v>
      </c>
      <c r="D291" s="192" t="s">
        <v>163</v>
      </c>
      <c r="E291" s="193" t="s">
        <v>448</v>
      </c>
      <c r="F291" s="194" t="s">
        <v>449</v>
      </c>
      <c r="G291" s="195" t="s">
        <v>174</v>
      </c>
      <c r="H291" s="196">
        <v>49.13</v>
      </c>
      <c r="I291" s="197"/>
      <c r="J291" s="198">
        <f>ROUND(I291*H291,2)</f>
        <v>0</v>
      </c>
      <c r="K291" s="194" t="s">
        <v>167</v>
      </c>
      <c r="L291" s="40"/>
      <c r="M291" s="199" t="s">
        <v>1</v>
      </c>
      <c r="N291" s="200" t="s">
        <v>47</v>
      </c>
      <c r="O291" s="72"/>
      <c r="P291" s="201">
        <f>O291*H291</f>
        <v>0</v>
      </c>
      <c r="Q291" s="201">
        <v>0</v>
      </c>
      <c r="R291" s="201">
        <f>Q291*H291</f>
        <v>0</v>
      </c>
      <c r="S291" s="201">
        <v>0</v>
      </c>
      <c r="T291" s="202">
        <f>S291*H291</f>
        <v>0</v>
      </c>
      <c r="U291" s="35"/>
      <c r="V291" s="35"/>
      <c r="W291" s="35"/>
      <c r="X291" s="35"/>
      <c r="Y291" s="35"/>
      <c r="Z291" s="35"/>
      <c r="AA291" s="35"/>
      <c r="AB291" s="35"/>
      <c r="AC291" s="35"/>
      <c r="AD291" s="35"/>
      <c r="AE291" s="35"/>
      <c r="AR291" s="203" t="s">
        <v>243</v>
      </c>
      <c r="AT291" s="203" t="s">
        <v>163</v>
      </c>
      <c r="AU291" s="203" t="s">
        <v>92</v>
      </c>
      <c r="AY291" s="17" t="s">
        <v>160</v>
      </c>
      <c r="BE291" s="204">
        <f>IF(N291="základní",J291,0)</f>
        <v>0</v>
      </c>
      <c r="BF291" s="204">
        <f>IF(N291="snížená",J291,0)</f>
        <v>0</v>
      </c>
      <c r="BG291" s="204">
        <f>IF(N291="zákl. přenesená",J291,0)</f>
        <v>0</v>
      </c>
      <c r="BH291" s="204">
        <f>IF(N291="sníž. přenesená",J291,0)</f>
        <v>0</v>
      </c>
      <c r="BI291" s="204">
        <f>IF(N291="nulová",J291,0)</f>
        <v>0</v>
      </c>
      <c r="BJ291" s="17" t="s">
        <v>90</v>
      </c>
      <c r="BK291" s="204">
        <f>ROUND(I291*H291,2)</f>
        <v>0</v>
      </c>
      <c r="BL291" s="17" t="s">
        <v>243</v>
      </c>
      <c r="BM291" s="203" t="s">
        <v>450</v>
      </c>
    </row>
    <row r="292" spans="1:65" s="2" customFormat="1" ht="16.5" customHeight="1">
      <c r="A292" s="35"/>
      <c r="B292" s="36"/>
      <c r="C292" s="192" t="s">
        <v>451</v>
      </c>
      <c r="D292" s="192" t="s">
        <v>163</v>
      </c>
      <c r="E292" s="193" t="s">
        <v>452</v>
      </c>
      <c r="F292" s="194" t="s">
        <v>453</v>
      </c>
      <c r="G292" s="195" t="s">
        <v>174</v>
      </c>
      <c r="H292" s="196">
        <v>49.13</v>
      </c>
      <c r="I292" s="197"/>
      <c r="J292" s="198">
        <f>ROUND(I292*H292,2)</f>
        <v>0</v>
      </c>
      <c r="K292" s="194" t="s">
        <v>167</v>
      </c>
      <c r="L292" s="40"/>
      <c r="M292" s="199" t="s">
        <v>1</v>
      </c>
      <c r="N292" s="200" t="s">
        <v>47</v>
      </c>
      <c r="O292" s="72"/>
      <c r="P292" s="201">
        <f>O292*H292</f>
        <v>0</v>
      </c>
      <c r="Q292" s="201">
        <v>0</v>
      </c>
      <c r="R292" s="201">
        <f>Q292*H292</f>
        <v>0</v>
      </c>
      <c r="S292" s="201">
        <v>2.5000000000000001E-3</v>
      </c>
      <c r="T292" s="202">
        <f>S292*H292</f>
        <v>0.122825</v>
      </c>
      <c r="U292" s="35"/>
      <c r="V292" s="35"/>
      <c r="W292" s="35"/>
      <c r="X292" s="35"/>
      <c r="Y292" s="35"/>
      <c r="Z292" s="35"/>
      <c r="AA292" s="35"/>
      <c r="AB292" s="35"/>
      <c r="AC292" s="35"/>
      <c r="AD292" s="35"/>
      <c r="AE292" s="35"/>
      <c r="AR292" s="203" t="s">
        <v>243</v>
      </c>
      <c r="AT292" s="203" t="s">
        <v>163</v>
      </c>
      <c r="AU292" s="203" t="s">
        <v>92</v>
      </c>
      <c r="AY292" s="17" t="s">
        <v>160</v>
      </c>
      <c r="BE292" s="204">
        <f>IF(N292="základní",J292,0)</f>
        <v>0</v>
      </c>
      <c r="BF292" s="204">
        <f>IF(N292="snížená",J292,0)</f>
        <v>0</v>
      </c>
      <c r="BG292" s="204">
        <f>IF(N292="zákl. přenesená",J292,0)</f>
        <v>0</v>
      </c>
      <c r="BH292" s="204">
        <f>IF(N292="sníž. přenesená",J292,0)</f>
        <v>0</v>
      </c>
      <c r="BI292" s="204">
        <f>IF(N292="nulová",J292,0)</f>
        <v>0</v>
      </c>
      <c r="BJ292" s="17" t="s">
        <v>90</v>
      </c>
      <c r="BK292" s="204">
        <f>ROUND(I292*H292,2)</f>
        <v>0</v>
      </c>
      <c r="BL292" s="17" t="s">
        <v>243</v>
      </c>
      <c r="BM292" s="203" t="s">
        <v>454</v>
      </c>
    </row>
    <row r="293" spans="1:65" s="2" customFormat="1" ht="19.5">
      <c r="A293" s="35"/>
      <c r="B293" s="36"/>
      <c r="C293" s="37"/>
      <c r="D293" s="205" t="s">
        <v>170</v>
      </c>
      <c r="E293" s="37"/>
      <c r="F293" s="206" t="s">
        <v>455</v>
      </c>
      <c r="G293" s="37"/>
      <c r="H293" s="37"/>
      <c r="I293" s="207"/>
      <c r="J293" s="37"/>
      <c r="K293" s="37"/>
      <c r="L293" s="40"/>
      <c r="M293" s="208"/>
      <c r="N293" s="209"/>
      <c r="O293" s="72"/>
      <c r="P293" s="72"/>
      <c r="Q293" s="72"/>
      <c r="R293" s="72"/>
      <c r="S293" s="72"/>
      <c r="T293" s="73"/>
      <c r="U293" s="35"/>
      <c r="V293" s="35"/>
      <c r="W293" s="35"/>
      <c r="X293" s="35"/>
      <c r="Y293" s="35"/>
      <c r="Z293" s="35"/>
      <c r="AA293" s="35"/>
      <c r="AB293" s="35"/>
      <c r="AC293" s="35"/>
      <c r="AD293" s="35"/>
      <c r="AE293" s="35"/>
      <c r="AT293" s="17" t="s">
        <v>170</v>
      </c>
      <c r="AU293" s="17" t="s">
        <v>92</v>
      </c>
    </row>
    <row r="294" spans="1:65" s="14" customFormat="1" ht="11.25">
      <c r="B294" s="220"/>
      <c r="C294" s="221"/>
      <c r="D294" s="205" t="s">
        <v>185</v>
      </c>
      <c r="E294" s="222" t="s">
        <v>1</v>
      </c>
      <c r="F294" s="223" t="s">
        <v>456</v>
      </c>
      <c r="G294" s="221"/>
      <c r="H294" s="224">
        <v>49.13</v>
      </c>
      <c r="I294" s="225"/>
      <c r="J294" s="221"/>
      <c r="K294" s="221"/>
      <c r="L294" s="226"/>
      <c r="M294" s="227"/>
      <c r="N294" s="228"/>
      <c r="O294" s="228"/>
      <c r="P294" s="228"/>
      <c r="Q294" s="228"/>
      <c r="R294" s="228"/>
      <c r="S294" s="228"/>
      <c r="T294" s="229"/>
      <c r="AT294" s="230" t="s">
        <v>185</v>
      </c>
      <c r="AU294" s="230" t="s">
        <v>92</v>
      </c>
      <c r="AV294" s="14" t="s">
        <v>92</v>
      </c>
      <c r="AW294" s="14" t="s">
        <v>38</v>
      </c>
      <c r="AX294" s="14" t="s">
        <v>82</v>
      </c>
      <c r="AY294" s="230" t="s">
        <v>160</v>
      </c>
    </row>
    <row r="295" spans="1:65" s="15" customFormat="1" ht="11.25">
      <c r="B295" s="231"/>
      <c r="C295" s="232"/>
      <c r="D295" s="205" t="s">
        <v>185</v>
      </c>
      <c r="E295" s="233" t="s">
        <v>1</v>
      </c>
      <c r="F295" s="234" t="s">
        <v>188</v>
      </c>
      <c r="G295" s="232"/>
      <c r="H295" s="235">
        <v>49.13</v>
      </c>
      <c r="I295" s="236"/>
      <c r="J295" s="232"/>
      <c r="K295" s="232"/>
      <c r="L295" s="237"/>
      <c r="M295" s="238"/>
      <c r="N295" s="239"/>
      <c r="O295" s="239"/>
      <c r="P295" s="239"/>
      <c r="Q295" s="239"/>
      <c r="R295" s="239"/>
      <c r="S295" s="239"/>
      <c r="T295" s="240"/>
      <c r="AT295" s="241" t="s">
        <v>185</v>
      </c>
      <c r="AU295" s="241" t="s">
        <v>92</v>
      </c>
      <c r="AV295" s="15" t="s">
        <v>168</v>
      </c>
      <c r="AW295" s="15" t="s">
        <v>38</v>
      </c>
      <c r="AX295" s="15" t="s">
        <v>90</v>
      </c>
      <c r="AY295" s="241" t="s">
        <v>160</v>
      </c>
    </row>
    <row r="296" spans="1:65" s="2" customFormat="1" ht="16.5" customHeight="1">
      <c r="A296" s="35"/>
      <c r="B296" s="36"/>
      <c r="C296" s="192" t="s">
        <v>457</v>
      </c>
      <c r="D296" s="192" t="s">
        <v>163</v>
      </c>
      <c r="E296" s="193" t="s">
        <v>458</v>
      </c>
      <c r="F296" s="194" t="s">
        <v>459</v>
      </c>
      <c r="G296" s="195" t="s">
        <v>327</v>
      </c>
      <c r="H296" s="242"/>
      <c r="I296" s="197"/>
      <c r="J296" s="198">
        <f>ROUND(I296*H296,2)</f>
        <v>0</v>
      </c>
      <c r="K296" s="194" t="s">
        <v>167</v>
      </c>
      <c r="L296" s="40"/>
      <c r="M296" s="199" t="s">
        <v>1</v>
      </c>
      <c r="N296" s="200" t="s">
        <v>47</v>
      </c>
      <c r="O296" s="72"/>
      <c r="P296" s="201">
        <f>O296*H296</f>
        <v>0</v>
      </c>
      <c r="Q296" s="201">
        <v>0</v>
      </c>
      <c r="R296" s="201">
        <f>Q296*H296</f>
        <v>0</v>
      </c>
      <c r="S296" s="201">
        <v>0</v>
      </c>
      <c r="T296" s="202">
        <f>S296*H296</f>
        <v>0</v>
      </c>
      <c r="U296" s="35"/>
      <c r="V296" s="35"/>
      <c r="W296" s="35"/>
      <c r="X296" s="35"/>
      <c r="Y296" s="35"/>
      <c r="Z296" s="35"/>
      <c r="AA296" s="35"/>
      <c r="AB296" s="35"/>
      <c r="AC296" s="35"/>
      <c r="AD296" s="35"/>
      <c r="AE296" s="35"/>
      <c r="AR296" s="203" t="s">
        <v>243</v>
      </c>
      <c r="AT296" s="203" t="s">
        <v>163</v>
      </c>
      <c r="AU296" s="203" t="s">
        <v>92</v>
      </c>
      <c r="AY296" s="17" t="s">
        <v>160</v>
      </c>
      <c r="BE296" s="204">
        <f>IF(N296="základní",J296,0)</f>
        <v>0</v>
      </c>
      <c r="BF296" s="204">
        <f>IF(N296="snížená",J296,0)</f>
        <v>0</v>
      </c>
      <c r="BG296" s="204">
        <f>IF(N296="zákl. přenesená",J296,0)</f>
        <v>0</v>
      </c>
      <c r="BH296" s="204">
        <f>IF(N296="sníž. přenesená",J296,0)</f>
        <v>0</v>
      </c>
      <c r="BI296" s="204">
        <f>IF(N296="nulová",J296,0)</f>
        <v>0</v>
      </c>
      <c r="BJ296" s="17" t="s">
        <v>90</v>
      </c>
      <c r="BK296" s="204">
        <f>ROUND(I296*H296,2)</f>
        <v>0</v>
      </c>
      <c r="BL296" s="17" t="s">
        <v>243</v>
      </c>
      <c r="BM296" s="203" t="s">
        <v>460</v>
      </c>
    </row>
    <row r="297" spans="1:65" s="12" customFormat="1" ht="22.9" customHeight="1">
      <c r="B297" s="176"/>
      <c r="C297" s="177"/>
      <c r="D297" s="178" t="s">
        <v>81</v>
      </c>
      <c r="E297" s="190" t="s">
        <v>461</v>
      </c>
      <c r="F297" s="190" t="s">
        <v>462</v>
      </c>
      <c r="G297" s="177"/>
      <c r="H297" s="177"/>
      <c r="I297" s="180"/>
      <c r="J297" s="191">
        <f>BK297</f>
        <v>0</v>
      </c>
      <c r="K297" s="177"/>
      <c r="L297" s="182"/>
      <c r="M297" s="183"/>
      <c r="N297" s="184"/>
      <c r="O297" s="184"/>
      <c r="P297" s="185">
        <f>SUM(P298:P313)</f>
        <v>0</v>
      </c>
      <c r="Q297" s="184"/>
      <c r="R297" s="185">
        <f>SUM(R298:R313)</f>
        <v>0.22655999999999998</v>
      </c>
      <c r="S297" s="184"/>
      <c r="T297" s="186">
        <f>SUM(T298:T313)</f>
        <v>0</v>
      </c>
      <c r="AR297" s="187" t="s">
        <v>92</v>
      </c>
      <c r="AT297" s="188" t="s">
        <v>81</v>
      </c>
      <c r="AU297" s="188" t="s">
        <v>90</v>
      </c>
      <c r="AY297" s="187" t="s">
        <v>160</v>
      </c>
      <c r="BK297" s="189">
        <f>SUM(BK298:BK313)</f>
        <v>0</v>
      </c>
    </row>
    <row r="298" spans="1:65" s="2" customFormat="1" ht="24.2" customHeight="1">
      <c r="A298" s="35"/>
      <c r="B298" s="36"/>
      <c r="C298" s="192" t="s">
        <v>463</v>
      </c>
      <c r="D298" s="192" t="s">
        <v>163</v>
      </c>
      <c r="E298" s="193" t="s">
        <v>464</v>
      </c>
      <c r="F298" s="194" t="s">
        <v>465</v>
      </c>
      <c r="G298" s="195" t="s">
        <v>174</v>
      </c>
      <c r="H298" s="196">
        <v>4.84</v>
      </c>
      <c r="I298" s="197"/>
      <c r="J298" s="198">
        <f>ROUND(I298*H298,2)</f>
        <v>0</v>
      </c>
      <c r="K298" s="194" t="s">
        <v>209</v>
      </c>
      <c r="L298" s="40"/>
      <c r="M298" s="199" t="s">
        <v>1</v>
      </c>
      <c r="N298" s="200" t="s">
        <v>47</v>
      </c>
      <c r="O298" s="72"/>
      <c r="P298" s="201">
        <f>O298*H298</f>
        <v>0</v>
      </c>
      <c r="Q298" s="201">
        <v>4.7999999999999996E-3</v>
      </c>
      <c r="R298" s="201">
        <f>Q298*H298</f>
        <v>2.3231999999999996E-2</v>
      </c>
      <c r="S298" s="201">
        <v>0</v>
      </c>
      <c r="T298" s="202">
        <f>S298*H298</f>
        <v>0</v>
      </c>
      <c r="U298" s="35"/>
      <c r="V298" s="35"/>
      <c r="W298" s="35"/>
      <c r="X298" s="35"/>
      <c r="Y298" s="35"/>
      <c r="Z298" s="35"/>
      <c r="AA298" s="35"/>
      <c r="AB298" s="35"/>
      <c r="AC298" s="35"/>
      <c r="AD298" s="35"/>
      <c r="AE298" s="35"/>
      <c r="AR298" s="203" t="s">
        <v>243</v>
      </c>
      <c r="AT298" s="203" t="s">
        <v>163</v>
      </c>
      <c r="AU298" s="203" t="s">
        <v>92</v>
      </c>
      <c r="AY298" s="17" t="s">
        <v>160</v>
      </c>
      <c r="BE298" s="204">
        <f>IF(N298="základní",J298,0)</f>
        <v>0</v>
      </c>
      <c r="BF298" s="204">
        <f>IF(N298="snížená",J298,0)</f>
        <v>0</v>
      </c>
      <c r="BG298" s="204">
        <f>IF(N298="zákl. přenesená",J298,0)</f>
        <v>0</v>
      </c>
      <c r="BH298" s="204">
        <f>IF(N298="sníž. přenesená",J298,0)</f>
        <v>0</v>
      </c>
      <c r="BI298" s="204">
        <f>IF(N298="nulová",J298,0)</f>
        <v>0</v>
      </c>
      <c r="BJ298" s="17" t="s">
        <v>90</v>
      </c>
      <c r="BK298" s="204">
        <f>ROUND(I298*H298,2)</f>
        <v>0</v>
      </c>
      <c r="BL298" s="17" t="s">
        <v>243</v>
      </c>
      <c r="BM298" s="203" t="s">
        <v>466</v>
      </c>
    </row>
    <row r="299" spans="1:65" s="2" customFormat="1" ht="39">
      <c r="A299" s="35"/>
      <c r="B299" s="36"/>
      <c r="C299" s="37"/>
      <c r="D299" s="205" t="s">
        <v>170</v>
      </c>
      <c r="E299" s="37"/>
      <c r="F299" s="206" t="s">
        <v>467</v>
      </c>
      <c r="G299" s="37"/>
      <c r="H299" s="37"/>
      <c r="I299" s="207"/>
      <c r="J299" s="37"/>
      <c r="K299" s="37"/>
      <c r="L299" s="40"/>
      <c r="M299" s="208"/>
      <c r="N299" s="209"/>
      <c r="O299" s="72"/>
      <c r="P299" s="72"/>
      <c r="Q299" s="72"/>
      <c r="R299" s="72"/>
      <c r="S299" s="72"/>
      <c r="T299" s="73"/>
      <c r="U299" s="35"/>
      <c r="V299" s="35"/>
      <c r="W299" s="35"/>
      <c r="X299" s="35"/>
      <c r="Y299" s="35"/>
      <c r="Z299" s="35"/>
      <c r="AA299" s="35"/>
      <c r="AB299" s="35"/>
      <c r="AC299" s="35"/>
      <c r="AD299" s="35"/>
      <c r="AE299" s="35"/>
      <c r="AT299" s="17" t="s">
        <v>170</v>
      </c>
      <c r="AU299" s="17" t="s">
        <v>92</v>
      </c>
    </row>
    <row r="300" spans="1:65" s="13" customFormat="1" ht="11.25">
      <c r="B300" s="210"/>
      <c r="C300" s="211"/>
      <c r="D300" s="205" t="s">
        <v>185</v>
      </c>
      <c r="E300" s="212" t="s">
        <v>1</v>
      </c>
      <c r="F300" s="213" t="s">
        <v>186</v>
      </c>
      <c r="G300" s="211"/>
      <c r="H300" s="212" t="s">
        <v>1</v>
      </c>
      <c r="I300" s="214"/>
      <c r="J300" s="211"/>
      <c r="K300" s="211"/>
      <c r="L300" s="215"/>
      <c r="M300" s="216"/>
      <c r="N300" s="217"/>
      <c r="O300" s="217"/>
      <c r="P300" s="217"/>
      <c r="Q300" s="217"/>
      <c r="R300" s="217"/>
      <c r="S300" s="217"/>
      <c r="T300" s="218"/>
      <c r="AT300" s="219" t="s">
        <v>185</v>
      </c>
      <c r="AU300" s="219" t="s">
        <v>92</v>
      </c>
      <c r="AV300" s="13" t="s">
        <v>90</v>
      </c>
      <c r="AW300" s="13" t="s">
        <v>38</v>
      </c>
      <c r="AX300" s="13" t="s">
        <v>82</v>
      </c>
      <c r="AY300" s="219" t="s">
        <v>160</v>
      </c>
    </row>
    <row r="301" spans="1:65" s="14" customFormat="1" ht="11.25">
      <c r="B301" s="220"/>
      <c r="C301" s="221"/>
      <c r="D301" s="205" t="s">
        <v>185</v>
      </c>
      <c r="E301" s="222" t="s">
        <v>1</v>
      </c>
      <c r="F301" s="223" t="s">
        <v>225</v>
      </c>
      <c r="G301" s="221"/>
      <c r="H301" s="224">
        <v>4.84</v>
      </c>
      <c r="I301" s="225"/>
      <c r="J301" s="221"/>
      <c r="K301" s="221"/>
      <c r="L301" s="226"/>
      <c r="M301" s="227"/>
      <c r="N301" s="228"/>
      <c r="O301" s="228"/>
      <c r="P301" s="228"/>
      <c r="Q301" s="228"/>
      <c r="R301" s="228"/>
      <c r="S301" s="228"/>
      <c r="T301" s="229"/>
      <c r="AT301" s="230" t="s">
        <v>185</v>
      </c>
      <c r="AU301" s="230" t="s">
        <v>92</v>
      </c>
      <c r="AV301" s="14" t="s">
        <v>92</v>
      </c>
      <c r="AW301" s="14" t="s">
        <v>38</v>
      </c>
      <c r="AX301" s="14" t="s">
        <v>82</v>
      </c>
      <c r="AY301" s="230" t="s">
        <v>160</v>
      </c>
    </row>
    <row r="302" spans="1:65" s="15" customFormat="1" ht="11.25">
      <c r="B302" s="231"/>
      <c r="C302" s="232"/>
      <c r="D302" s="205" t="s">
        <v>185</v>
      </c>
      <c r="E302" s="233" t="s">
        <v>1</v>
      </c>
      <c r="F302" s="234" t="s">
        <v>188</v>
      </c>
      <c r="G302" s="232"/>
      <c r="H302" s="235">
        <v>4.84</v>
      </c>
      <c r="I302" s="236"/>
      <c r="J302" s="232"/>
      <c r="K302" s="232"/>
      <c r="L302" s="237"/>
      <c r="M302" s="238"/>
      <c r="N302" s="239"/>
      <c r="O302" s="239"/>
      <c r="P302" s="239"/>
      <c r="Q302" s="239"/>
      <c r="R302" s="239"/>
      <c r="S302" s="239"/>
      <c r="T302" s="240"/>
      <c r="AT302" s="241" t="s">
        <v>185</v>
      </c>
      <c r="AU302" s="241" t="s">
        <v>92</v>
      </c>
      <c r="AV302" s="15" t="s">
        <v>168</v>
      </c>
      <c r="AW302" s="15" t="s">
        <v>38</v>
      </c>
      <c r="AX302" s="15" t="s">
        <v>90</v>
      </c>
      <c r="AY302" s="241" t="s">
        <v>160</v>
      </c>
    </row>
    <row r="303" spans="1:65" s="2" customFormat="1" ht="24.2" customHeight="1">
      <c r="A303" s="35"/>
      <c r="B303" s="36"/>
      <c r="C303" s="192" t="s">
        <v>468</v>
      </c>
      <c r="D303" s="192" t="s">
        <v>163</v>
      </c>
      <c r="E303" s="193" t="s">
        <v>469</v>
      </c>
      <c r="F303" s="194" t="s">
        <v>470</v>
      </c>
      <c r="G303" s="195" t="s">
        <v>174</v>
      </c>
      <c r="H303" s="196">
        <v>38.06</v>
      </c>
      <c r="I303" s="197"/>
      <c r="J303" s="198">
        <f>ROUND(I303*H303,2)</f>
        <v>0</v>
      </c>
      <c r="K303" s="194" t="s">
        <v>209</v>
      </c>
      <c r="L303" s="40"/>
      <c r="M303" s="199" t="s">
        <v>1</v>
      </c>
      <c r="N303" s="200" t="s">
        <v>47</v>
      </c>
      <c r="O303" s="72"/>
      <c r="P303" s="201">
        <f>O303*H303</f>
        <v>0</v>
      </c>
      <c r="Q303" s="201">
        <v>4.7999999999999996E-3</v>
      </c>
      <c r="R303" s="201">
        <f>Q303*H303</f>
        <v>0.18268799999999999</v>
      </c>
      <c r="S303" s="201">
        <v>0</v>
      </c>
      <c r="T303" s="202">
        <f>S303*H303</f>
        <v>0</v>
      </c>
      <c r="U303" s="35"/>
      <c r="V303" s="35"/>
      <c r="W303" s="35"/>
      <c r="X303" s="35"/>
      <c r="Y303" s="35"/>
      <c r="Z303" s="35"/>
      <c r="AA303" s="35"/>
      <c r="AB303" s="35"/>
      <c r="AC303" s="35"/>
      <c r="AD303" s="35"/>
      <c r="AE303" s="35"/>
      <c r="AR303" s="203" t="s">
        <v>243</v>
      </c>
      <c r="AT303" s="203" t="s">
        <v>163</v>
      </c>
      <c r="AU303" s="203" t="s">
        <v>92</v>
      </c>
      <c r="AY303" s="17" t="s">
        <v>160</v>
      </c>
      <c r="BE303" s="204">
        <f>IF(N303="základní",J303,0)</f>
        <v>0</v>
      </c>
      <c r="BF303" s="204">
        <f>IF(N303="snížená",J303,0)</f>
        <v>0</v>
      </c>
      <c r="BG303" s="204">
        <f>IF(N303="zákl. přenesená",J303,0)</f>
        <v>0</v>
      </c>
      <c r="BH303" s="204">
        <f>IF(N303="sníž. přenesená",J303,0)</f>
        <v>0</v>
      </c>
      <c r="BI303" s="204">
        <f>IF(N303="nulová",J303,0)</f>
        <v>0</v>
      </c>
      <c r="BJ303" s="17" t="s">
        <v>90</v>
      </c>
      <c r="BK303" s="204">
        <f>ROUND(I303*H303,2)</f>
        <v>0</v>
      </c>
      <c r="BL303" s="17" t="s">
        <v>243</v>
      </c>
      <c r="BM303" s="203" t="s">
        <v>471</v>
      </c>
    </row>
    <row r="304" spans="1:65" s="2" customFormat="1" ht="39">
      <c r="A304" s="35"/>
      <c r="B304" s="36"/>
      <c r="C304" s="37"/>
      <c r="D304" s="205" t="s">
        <v>170</v>
      </c>
      <c r="E304" s="37"/>
      <c r="F304" s="206" t="s">
        <v>467</v>
      </c>
      <c r="G304" s="37"/>
      <c r="H304" s="37"/>
      <c r="I304" s="207"/>
      <c r="J304" s="37"/>
      <c r="K304" s="37"/>
      <c r="L304" s="40"/>
      <c r="M304" s="208"/>
      <c r="N304" s="209"/>
      <c r="O304" s="72"/>
      <c r="P304" s="72"/>
      <c r="Q304" s="72"/>
      <c r="R304" s="72"/>
      <c r="S304" s="72"/>
      <c r="T304" s="73"/>
      <c r="U304" s="35"/>
      <c r="V304" s="35"/>
      <c r="W304" s="35"/>
      <c r="X304" s="35"/>
      <c r="Y304" s="35"/>
      <c r="Z304" s="35"/>
      <c r="AA304" s="35"/>
      <c r="AB304" s="35"/>
      <c r="AC304" s="35"/>
      <c r="AD304" s="35"/>
      <c r="AE304" s="35"/>
      <c r="AT304" s="17" t="s">
        <v>170</v>
      </c>
      <c r="AU304" s="17" t="s">
        <v>92</v>
      </c>
    </row>
    <row r="305" spans="1:65" s="13" customFormat="1" ht="11.25">
      <c r="B305" s="210"/>
      <c r="C305" s="211"/>
      <c r="D305" s="205" t="s">
        <v>185</v>
      </c>
      <c r="E305" s="212" t="s">
        <v>1</v>
      </c>
      <c r="F305" s="213" t="s">
        <v>186</v>
      </c>
      <c r="G305" s="211"/>
      <c r="H305" s="212" t="s">
        <v>1</v>
      </c>
      <c r="I305" s="214"/>
      <c r="J305" s="211"/>
      <c r="K305" s="211"/>
      <c r="L305" s="215"/>
      <c r="M305" s="216"/>
      <c r="N305" s="217"/>
      <c r="O305" s="217"/>
      <c r="P305" s="217"/>
      <c r="Q305" s="217"/>
      <c r="R305" s="217"/>
      <c r="S305" s="217"/>
      <c r="T305" s="218"/>
      <c r="AT305" s="219" t="s">
        <v>185</v>
      </c>
      <c r="AU305" s="219" t="s">
        <v>92</v>
      </c>
      <c r="AV305" s="13" t="s">
        <v>90</v>
      </c>
      <c r="AW305" s="13" t="s">
        <v>38</v>
      </c>
      <c r="AX305" s="13" t="s">
        <v>82</v>
      </c>
      <c r="AY305" s="219" t="s">
        <v>160</v>
      </c>
    </row>
    <row r="306" spans="1:65" s="14" customFormat="1" ht="11.25">
      <c r="B306" s="220"/>
      <c r="C306" s="221"/>
      <c r="D306" s="205" t="s">
        <v>185</v>
      </c>
      <c r="E306" s="222" t="s">
        <v>1</v>
      </c>
      <c r="F306" s="223" t="s">
        <v>224</v>
      </c>
      <c r="G306" s="221"/>
      <c r="H306" s="224">
        <v>38.06</v>
      </c>
      <c r="I306" s="225"/>
      <c r="J306" s="221"/>
      <c r="K306" s="221"/>
      <c r="L306" s="226"/>
      <c r="M306" s="227"/>
      <c r="N306" s="228"/>
      <c r="O306" s="228"/>
      <c r="P306" s="228"/>
      <c r="Q306" s="228"/>
      <c r="R306" s="228"/>
      <c r="S306" s="228"/>
      <c r="T306" s="229"/>
      <c r="AT306" s="230" t="s">
        <v>185</v>
      </c>
      <c r="AU306" s="230" t="s">
        <v>92</v>
      </c>
      <c r="AV306" s="14" t="s">
        <v>92</v>
      </c>
      <c r="AW306" s="14" t="s">
        <v>38</v>
      </c>
      <c r="AX306" s="14" t="s">
        <v>82</v>
      </c>
      <c r="AY306" s="230" t="s">
        <v>160</v>
      </c>
    </row>
    <row r="307" spans="1:65" s="15" customFormat="1" ht="11.25">
      <c r="B307" s="231"/>
      <c r="C307" s="232"/>
      <c r="D307" s="205" t="s">
        <v>185</v>
      </c>
      <c r="E307" s="233" t="s">
        <v>1</v>
      </c>
      <c r="F307" s="234" t="s">
        <v>188</v>
      </c>
      <c r="G307" s="232"/>
      <c r="H307" s="235">
        <v>38.06</v>
      </c>
      <c r="I307" s="236"/>
      <c r="J307" s="232"/>
      <c r="K307" s="232"/>
      <c r="L307" s="237"/>
      <c r="M307" s="238"/>
      <c r="N307" s="239"/>
      <c r="O307" s="239"/>
      <c r="P307" s="239"/>
      <c r="Q307" s="239"/>
      <c r="R307" s="239"/>
      <c r="S307" s="239"/>
      <c r="T307" s="240"/>
      <c r="AT307" s="241" t="s">
        <v>185</v>
      </c>
      <c r="AU307" s="241" t="s">
        <v>92</v>
      </c>
      <c r="AV307" s="15" t="s">
        <v>168</v>
      </c>
      <c r="AW307" s="15" t="s">
        <v>38</v>
      </c>
      <c r="AX307" s="15" t="s">
        <v>90</v>
      </c>
      <c r="AY307" s="241" t="s">
        <v>160</v>
      </c>
    </row>
    <row r="308" spans="1:65" s="2" customFormat="1" ht="24.2" customHeight="1">
      <c r="A308" s="35"/>
      <c r="B308" s="36"/>
      <c r="C308" s="192" t="s">
        <v>472</v>
      </c>
      <c r="D308" s="192" t="s">
        <v>163</v>
      </c>
      <c r="E308" s="193" t="s">
        <v>473</v>
      </c>
      <c r="F308" s="194" t="s">
        <v>474</v>
      </c>
      <c r="G308" s="195" t="s">
        <v>174</v>
      </c>
      <c r="H308" s="196">
        <v>4.3</v>
      </c>
      <c r="I308" s="197"/>
      <c r="J308" s="198">
        <f>ROUND(I308*H308,2)</f>
        <v>0</v>
      </c>
      <c r="K308" s="194" t="s">
        <v>209</v>
      </c>
      <c r="L308" s="40"/>
      <c r="M308" s="199" t="s">
        <v>1</v>
      </c>
      <c r="N308" s="200" t="s">
        <v>47</v>
      </c>
      <c r="O308" s="72"/>
      <c r="P308" s="201">
        <f>O308*H308</f>
        <v>0</v>
      </c>
      <c r="Q308" s="201">
        <v>4.7999999999999996E-3</v>
      </c>
      <c r="R308" s="201">
        <f>Q308*H308</f>
        <v>2.0639999999999999E-2</v>
      </c>
      <c r="S308" s="201">
        <v>0</v>
      </c>
      <c r="T308" s="202">
        <f>S308*H308</f>
        <v>0</v>
      </c>
      <c r="U308" s="35"/>
      <c r="V308" s="35"/>
      <c r="W308" s="35"/>
      <c r="X308" s="35"/>
      <c r="Y308" s="35"/>
      <c r="Z308" s="35"/>
      <c r="AA308" s="35"/>
      <c r="AB308" s="35"/>
      <c r="AC308" s="35"/>
      <c r="AD308" s="35"/>
      <c r="AE308" s="35"/>
      <c r="AR308" s="203" t="s">
        <v>243</v>
      </c>
      <c r="AT308" s="203" t="s">
        <v>163</v>
      </c>
      <c r="AU308" s="203" t="s">
        <v>92</v>
      </c>
      <c r="AY308" s="17" t="s">
        <v>160</v>
      </c>
      <c r="BE308" s="204">
        <f>IF(N308="základní",J308,0)</f>
        <v>0</v>
      </c>
      <c r="BF308" s="204">
        <f>IF(N308="snížená",J308,0)</f>
        <v>0</v>
      </c>
      <c r="BG308" s="204">
        <f>IF(N308="zákl. přenesená",J308,0)</f>
        <v>0</v>
      </c>
      <c r="BH308" s="204">
        <f>IF(N308="sníž. přenesená",J308,0)</f>
        <v>0</v>
      </c>
      <c r="BI308" s="204">
        <f>IF(N308="nulová",J308,0)</f>
        <v>0</v>
      </c>
      <c r="BJ308" s="17" t="s">
        <v>90</v>
      </c>
      <c r="BK308" s="204">
        <f>ROUND(I308*H308,2)</f>
        <v>0</v>
      </c>
      <c r="BL308" s="17" t="s">
        <v>243</v>
      </c>
      <c r="BM308" s="203" t="s">
        <v>475</v>
      </c>
    </row>
    <row r="309" spans="1:65" s="2" customFormat="1" ht="39">
      <c r="A309" s="35"/>
      <c r="B309" s="36"/>
      <c r="C309" s="37"/>
      <c r="D309" s="205" t="s">
        <v>170</v>
      </c>
      <c r="E309" s="37"/>
      <c r="F309" s="206" t="s">
        <v>467</v>
      </c>
      <c r="G309" s="37"/>
      <c r="H309" s="37"/>
      <c r="I309" s="207"/>
      <c r="J309" s="37"/>
      <c r="K309" s="37"/>
      <c r="L309" s="40"/>
      <c r="M309" s="208"/>
      <c r="N309" s="209"/>
      <c r="O309" s="72"/>
      <c r="P309" s="72"/>
      <c r="Q309" s="72"/>
      <c r="R309" s="72"/>
      <c r="S309" s="72"/>
      <c r="T309" s="73"/>
      <c r="U309" s="35"/>
      <c r="V309" s="35"/>
      <c r="W309" s="35"/>
      <c r="X309" s="35"/>
      <c r="Y309" s="35"/>
      <c r="Z309" s="35"/>
      <c r="AA309" s="35"/>
      <c r="AB309" s="35"/>
      <c r="AC309" s="35"/>
      <c r="AD309" s="35"/>
      <c r="AE309" s="35"/>
      <c r="AT309" s="17" t="s">
        <v>170</v>
      </c>
      <c r="AU309" s="17" t="s">
        <v>92</v>
      </c>
    </row>
    <row r="310" spans="1:65" s="13" customFormat="1" ht="11.25">
      <c r="B310" s="210"/>
      <c r="C310" s="211"/>
      <c r="D310" s="205" t="s">
        <v>185</v>
      </c>
      <c r="E310" s="212" t="s">
        <v>1</v>
      </c>
      <c r="F310" s="213" t="s">
        <v>186</v>
      </c>
      <c r="G310" s="211"/>
      <c r="H310" s="212" t="s">
        <v>1</v>
      </c>
      <c r="I310" s="214"/>
      <c r="J310" s="211"/>
      <c r="K310" s="211"/>
      <c r="L310" s="215"/>
      <c r="M310" s="216"/>
      <c r="N310" s="217"/>
      <c r="O310" s="217"/>
      <c r="P310" s="217"/>
      <c r="Q310" s="217"/>
      <c r="R310" s="217"/>
      <c r="S310" s="217"/>
      <c r="T310" s="218"/>
      <c r="AT310" s="219" t="s">
        <v>185</v>
      </c>
      <c r="AU310" s="219" t="s">
        <v>92</v>
      </c>
      <c r="AV310" s="13" t="s">
        <v>90</v>
      </c>
      <c r="AW310" s="13" t="s">
        <v>38</v>
      </c>
      <c r="AX310" s="13" t="s">
        <v>82</v>
      </c>
      <c r="AY310" s="219" t="s">
        <v>160</v>
      </c>
    </row>
    <row r="311" spans="1:65" s="14" customFormat="1" ht="11.25">
      <c r="B311" s="220"/>
      <c r="C311" s="221"/>
      <c r="D311" s="205" t="s">
        <v>185</v>
      </c>
      <c r="E311" s="222" t="s">
        <v>1</v>
      </c>
      <c r="F311" s="223" t="s">
        <v>218</v>
      </c>
      <c r="G311" s="221"/>
      <c r="H311" s="224">
        <v>4.3</v>
      </c>
      <c r="I311" s="225"/>
      <c r="J311" s="221"/>
      <c r="K311" s="221"/>
      <c r="L311" s="226"/>
      <c r="M311" s="227"/>
      <c r="N311" s="228"/>
      <c r="O311" s="228"/>
      <c r="P311" s="228"/>
      <c r="Q311" s="228"/>
      <c r="R311" s="228"/>
      <c r="S311" s="228"/>
      <c r="T311" s="229"/>
      <c r="AT311" s="230" t="s">
        <v>185</v>
      </c>
      <c r="AU311" s="230" t="s">
        <v>92</v>
      </c>
      <c r="AV311" s="14" t="s">
        <v>92</v>
      </c>
      <c r="AW311" s="14" t="s">
        <v>38</v>
      </c>
      <c r="AX311" s="14" t="s">
        <v>82</v>
      </c>
      <c r="AY311" s="230" t="s">
        <v>160</v>
      </c>
    </row>
    <row r="312" spans="1:65" s="15" customFormat="1" ht="11.25">
      <c r="B312" s="231"/>
      <c r="C312" s="232"/>
      <c r="D312" s="205" t="s">
        <v>185</v>
      </c>
      <c r="E312" s="233" t="s">
        <v>1</v>
      </c>
      <c r="F312" s="234" t="s">
        <v>188</v>
      </c>
      <c r="G312" s="232"/>
      <c r="H312" s="235">
        <v>4.3</v>
      </c>
      <c r="I312" s="236"/>
      <c r="J312" s="232"/>
      <c r="K312" s="232"/>
      <c r="L312" s="237"/>
      <c r="M312" s="238"/>
      <c r="N312" s="239"/>
      <c r="O312" s="239"/>
      <c r="P312" s="239"/>
      <c r="Q312" s="239"/>
      <c r="R312" s="239"/>
      <c r="S312" s="239"/>
      <c r="T312" s="240"/>
      <c r="AT312" s="241" t="s">
        <v>185</v>
      </c>
      <c r="AU312" s="241" t="s">
        <v>92</v>
      </c>
      <c r="AV312" s="15" t="s">
        <v>168</v>
      </c>
      <c r="AW312" s="15" t="s">
        <v>38</v>
      </c>
      <c r="AX312" s="15" t="s">
        <v>90</v>
      </c>
      <c r="AY312" s="241" t="s">
        <v>160</v>
      </c>
    </row>
    <row r="313" spans="1:65" s="2" customFormat="1" ht="16.5" customHeight="1">
      <c r="A313" s="35"/>
      <c r="B313" s="36"/>
      <c r="C313" s="192" t="s">
        <v>476</v>
      </c>
      <c r="D313" s="192" t="s">
        <v>163</v>
      </c>
      <c r="E313" s="193" t="s">
        <v>477</v>
      </c>
      <c r="F313" s="194" t="s">
        <v>478</v>
      </c>
      <c r="G313" s="195" t="s">
        <v>327</v>
      </c>
      <c r="H313" s="242"/>
      <c r="I313" s="197"/>
      <c r="J313" s="198">
        <f>ROUND(I313*H313,2)</f>
        <v>0</v>
      </c>
      <c r="K313" s="194" t="s">
        <v>167</v>
      </c>
      <c r="L313" s="40"/>
      <c r="M313" s="199" t="s">
        <v>1</v>
      </c>
      <c r="N313" s="200" t="s">
        <v>47</v>
      </c>
      <c r="O313" s="72"/>
      <c r="P313" s="201">
        <f>O313*H313</f>
        <v>0</v>
      </c>
      <c r="Q313" s="201">
        <v>0</v>
      </c>
      <c r="R313" s="201">
        <f>Q313*H313</f>
        <v>0</v>
      </c>
      <c r="S313" s="201">
        <v>0</v>
      </c>
      <c r="T313" s="202">
        <f>S313*H313</f>
        <v>0</v>
      </c>
      <c r="U313" s="35"/>
      <c r="V313" s="35"/>
      <c r="W313" s="35"/>
      <c r="X313" s="35"/>
      <c r="Y313" s="35"/>
      <c r="Z313" s="35"/>
      <c r="AA313" s="35"/>
      <c r="AB313" s="35"/>
      <c r="AC313" s="35"/>
      <c r="AD313" s="35"/>
      <c r="AE313" s="35"/>
      <c r="AR313" s="203" t="s">
        <v>243</v>
      </c>
      <c r="AT313" s="203" t="s">
        <v>163</v>
      </c>
      <c r="AU313" s="203" t="s">
        <v>92</v>
      </c>
      <c r="AY313" s="17" t="s">
        <v>160</v>
      </c>
      <c r="BE313" s="204">
        <f>IF(N313="základní",J313,0)</f>
        <v>0</v>
      </c>
      <c r="BF313" s="204">
        <f>IF(N313="snížená",J313,0)</f>
        <v>0</v>
      </c>
      <c r="BG313" s="204">
        <f>IF(N313="zákl. přenesená",J313,0)</f>
        <v>0</v>
      </c>
      <c r="BH313" s="204">
        <f>IF(N313="sníž. přenesená",J313,0)</f>
        <v>0</v>
      </c>
      <c r="BI313" s="204">
        <f>IF(N313="nulová",J313,0)</f>
        <v>0</v>
      </c>
      <c r="BJ313" s="17" t="s">
        <v>90</v>
      </c>
      <c r="BK313" s="204">
        <f>ROUND(I313*H313,2)</f>
        <v>0</v>
      </c>
      <c r="BL313" s="17" t="s">
        <v>243</v>
      </c>
      <c r="BM313" s="203" t="s">
        <v>479</v>
      </c>
    </row>
    <row r="314" spans="1:65" s="12" customFormat="1" ht="22.9" customHeight="1">
      <c r="B314" s="176"/>
      <c r="C314" s="177"/>
      <c r="D314" s="178" t="s">
        <v>81</v>
      </c>
      <c r="E314" s="190" t="s">
        <v>480</v>
      </c>
      <c r="F314" s="190" t="s">
        <v>481</v>
      </c>
      <c r="G314" s="177"/>
      <c r="H314" s="177"/>
      <c r="I314" s="180"/>
      <c r="J314" s="191">
        <f>BK314</f>
        <v>0</v>
      </c>
      <c r="K314" s="177"/>
      <c r="L314" s="182"/>
      <c r="M314" s="183"/>
      <c r="N314" s="184"/>
      <c r="O314" s="184"/>
      <c r="P314" s="185">
        <f>SUM(P315:P334)</f>
        <v>0</v>
      </c>
      <c r="Q314" s="184"/>
      <c r="R314" s="185">
        <f>SUM(R315:R334)</f>
        <v>0.32874243999999997</v>
      </c>
      <c r="S314" s="184"/>
      <c r="T314" s="186">
        <f>SUM(T315:T334)</f>
        <v>0</v>
      </c>
      <c r="AR314" s="187" t="s">
        <v>92</v>
      </c>
      <c r="AT314" s="188" t="s">
        <v>81</v>
      </c>
      <c r="AU314" s="188" t="s">
        <v>90</v>
      </c>
      <c r="AY314" s="187" t="s">
        <v>160</v>
      </c>
      <c r="BK314" s="189">
        <f>SUM(BK315:BK334)</f>
        <v>0</v>
      </c>
    </row>
    <row r="315" spans="1:65" s="2" customFormat="1" ht="16.5" customHeight="1">
      <c r="A315" s="35"/>
      <c r="B315" s="36"/>
      <c r="C315" s="192" t="s">
        <v>482</v>
      </c>
      <c r="D315" s="192" t="s">
        <v>163</v>
      </c>
      <c r="E315" s="193" t="s">
        <v>483</v>
      </c>
      <c r="F315" s="194" t="s">
        <v>484</v>
      </c>
      <c r="G315" s="195" t="s">
        <v>174</v>
      </c>
      <c r="H315" s="196">
        <v>15.62</v>
      </c>
      <c r="I315" s="197"/>
      <c r="J315" s="198">
        <f>ROUND(I315*H315,2)</f>
        <v>0</v>
      </c>
      <c r="K315" s="194" t="s">
        <v>167</v>
      </c>
      <c r="L315" s="40"/>
      <c r="M315" s="199" t="s">
        <v>1</v>
      </c>
      <c r="N315" s="200" t="s">
        <v>47</v>
      </c>
      <c r="O315" s="72"/>
      <c r="P315" s="201">
        <f>O315*H315</f>
        <v>0</v>
      </c>
      <c r="Q315" s="201">
        <v>2.9999999999999997E-4</v>
      </c>
      <c r="R315" s="201">
        <f>Q315*H315</f>
        <v>4.6859999999999992E-3</v>
      </c>
      <c r="S315" s="201">
        <v>0</v>
      </c>
      <c r="T315" s="202">
        <f>S315*H315</f>
        <v>0</v>
      </c>
      <c r="U315" s="35"/>
      <c r="V315" s="35"/>
      <c r="W315" s="35"/>
      <c r="X315" s="35"/>
      <c r="Y315" s="35"/>
      <c r="Z315" s="35"/>
      <c r="AA315" s="35"/>
      <c r="AB315" s="35"/>
      <c r="AC315" s="35"/>
      <c r="AD315" s="35"/>
      <c r="AE315" s="35"/>
      <c r="AR315" s="203" t="s">
        <v>243</v>
      </c>
      <c r="AT315" s="203" t="s">
        <v>163</v>
      </c>
      <c r="AU315" s="203" t="s">
        <v>92</v>
      </c>
      <c r="AY315" s="17" t="s">
        <v>160</v>
      </c>
      <c r="BE315" s="204">
        <f>IF(N315="základní",J315,0)</f>
        <v>0</v>
      </c>
      <c r="BF315" s="204">
        <f>IF(N315="snížená",J315,0)</f>
        <v>0</v>
      </c>
      <c r="BG315" s="204">
        <f>IF(N315="zákl. přenesená",J315,0)</f>
        <v>0</v>
      </c>
      <c r="BH315" s="204">
        <f>IF(N315="sníž. přenesená",J315,0)</f>
        <v>0</v>
      </c>
      <c r="BI315" s="204">
        <f>IF(N315="nulová",J315,0)</f>
        <v>0</v>
      </c>
      <c r="BJ315" s="17" t="s">
        <v>90</v>
      </c>
      <c r="BK315" s="204">
        <f>ROUND(I315*H315,2)</f>
        <v>0</v>
      </c>
      <c r="BL315" s="17" t="s">
        <v>243</v>
      </c>
      <c r="BM315" s="203" t="s">
        <v>485</v>
      </c>
    </row>
    <row r="316" spans="1:65" s="13" customFormat="1" ht="11.25">
      <c r="B316" s="210"/>
      <c r="C316" s="211"/>
      <c r="D316" s="205" t="s">
        <v>185</v>
      </c>
      <c r="E316" s="212" t="s">
        <v>1</v>
      </c>
      <c r="F316" s="213" t="s">
        <v>186</v>
      </c>
      <c r="G316" s="211"/>
      <c r="H316" s="212" t="s">
        <v>1</v>
      </c>
      <c r="I316" s="214"/>
      <c r="J316" s="211"/>
      <c r="K316" s="211"/>
      <c r="L316" s="215"/>
      <c r="M316" s="216"/>
      <c r="N316" s="217"/>
      <c r="O316" s="217"/>
      <c r="P316" s="217"/>
      <c r="Q316" s="217"/>
      <c r="R316" s="217"/>
      <c r="S316" s="217"/>
      <c r="T316" s="218"/>
      <c r="AT316" s="219" t="s">
        <v>185</v>
      </c>
      <c r="AU316" s="219" t="s">
        <v>92</v>
      </c>
      <c r="AV316" s="13" t="s">
        <v>90</v>
      </c>
      <c r="AW316" s="13" t="s">
        <v>38</v>
      </c>
      <c r="AX316" s="13" t="s">
        <v>82</v>
      </c>
      <c r="AY316" s="219" t="s">
        <v>160</v>
      </c>
    </row>
    <row r="317" spans="1:65" s="14" customFormat="1" ht="11.25">
      <c r="B317" s="220"/>
      <c r="C317" s="221"/>
      <c r="D317" s="205" t="s">
        <v>185</v>
      </c>
      <c r="E317" s="222" t="s">
        <v>1</v>
      </c>
      <c r="F317" s="223" t="s">
        <v>486</v>
      </c>
      <c r="G317" s="221"/>
      <c r="H317" s="224">
        <v>15.62</v>
      </c>
      <c r="I317" s="225"/>
      <c r="J317" s="221"/>
      <c r="K317" s="221"/>
      <c r="L317" s="226"/>
      <c r="M317" s="227"/>
      <c r="N317" s="228"/>
      <c r="O317" s="228"/>
      <c r="P317" s="228"/>
      <c r="Q317" s="228"/>
      <c r="R317" s="228"/>
      <c r="S317" s="228"/>
      <c r="T317" s="229"/>
      <c r="AT317" s="230" t="s">
        <v>185</v>
      </c>
      <c r="AU317" s="230" t="s">
        <v>92</v>
      </c>
      <c r="AV317" s="14" t="s">
        <v>92</v>
      </c>
      <c r="AW317" s="14" t="s">
        <v>38</v>
      </c>
      <c r="AX317" s="14" t="s">
        <v>82</v>
      </c>
      <c r="AY317" s="230" t="s">
        <v>160</v>
      </c>
    </row>
    <row r="318" spans="1:65" s="15" customFormat="1" ht="11.25">
      <c r="B318" s="231"/>
      <c r="C318" s="232"/>
      <c r="D318" s="205" t="s">
        <v>185</v>
      </c>
      <c r="E318" s="233" t="s">
        <v>1</v>
      </c>
      <c r="F318" s="234" t="s">
        <v>188</v>
      </c>
      <c r="G318" s="232"/>
      <c r="H318" s="235">
        <v>15.62</v>
      </c>
      <c r="I318" s="236"/>
      <c r="J318" s="232"/>
      <c r="K318" s="232"/>
      <c r="L318" s="237"/>
      <c r="M318" s="238"/>
      <c r="N318" s="239"/>
      <c r="O318" s="239"/>
      <c r="P318" s="239"/>
      <c r="Q318" s="239"/>
      <c r="R318" s="239"/>
      <c r="S318" s="239"/>
      <c r="T318" s="240"/>
      <c r="AT318" s="241" t="s">
        <v>185</v>
      </c>
      <c r="AU318" s="241" t="s">
        <v>92</v>
      </c>
      <c r="AV318" s="15" t="s">
        <v>168</v>
      </c>
      <c r="AW318" s="15" t="s">
        <v>38</v>
      </c>
      <c r="AX318" s="15" t="s">
        <v>90</v>
      </c>
      <c r="AY318" s="241" t="s">
        <v>160</v>
      </c>
    </row>
    <row r="319" spans="1:65" s="2" customFormat="1" ht="16.5" customHeight="1">
      <c r="A319" s="35"/>
      <c r="B319" s="36"/>
      <c r="C319" s="192" t="s">
        <v>487</v>
      </c>
      <c r="D319" s="192" t="s">
        <v>163</v>
      </c>
      <c r="E319" s="193" t="s">
        <v>488</v>
      </c>
      <c r="F319" s="194" t="s">
        <v>489</v>
      </c>
      <c r="G319" s="195" t="s">
        <v>174</v>
      </c>
      <c r="H319" s="196">
        <v>15.62</v>
      </c>
      <c r="I319" s="197"/>
      <c r="J319" s="198">
        <f>ROUND(I319*H319,2)</f>
        <v>0</v>
      </c>
      <c r="K319" s="194" t="s">
        <v>167</v>
      </c>
      <c r="L319" s="40"/>
      <c r="M319" s="199" t="s">
        <v>1</v>
      </c>
      <c r="N319" s="200" t="s">
        <v>47</v>
      </c>
      <c r="O319" s="72"/>
      <c r="P319" s="201">
        <f>O319*H319</f>
        <v>0</v>
      </c>
      <c r="Q319" s="201">
        <v>1.5E-3</v>
      </c>
      <c r="R319" s="201">
        <f>Q319*H319</f>
        <v>2.3429999999999999E-2</v>
      </c>
      <c r="S319" s="201">
        <v>0</v>
      </c>
      <c r="T319" s="202">
        <f>S319*H319</f>
        <v>0</v>
      </c>
      <c r="U319" s="35"/>
      <c r="V319" s="35"/>
      <c r="W319" s="35"/>
      <c r="X319" s="35"/>
      <c r="Y319" s="35"/>
      <c r="Z319" s="35"/>
      <c r="AA319" s="35"/>
      <c r="AB319" s="35"/>
      <c r="AC319" s="35"/>
      <c r="AD319" s="35"/>
      <c r="AE319" s="35"/>
      <c r="AR319" s="203" t="s">
        <v>243</v>
      </c>
      <c r="AT319" s="203" t="s">
        <v>163</v>
      </c>
      <c r="AU319" s="203" t="s">
        <v>92</v>
      </c>
      <c r="AY319" s="17" t="s">
        <v>160</v>
      </c>
      <c r="BE319" s="204">
        <f>IF(N319="základní",J319,0)</f>
        <v>0</v>
      </c>
      <c r="BF319" s="204">
        <f>IF(N319="snížená",J319,0)</f>
        <v>0</v>
      </c>
      <c r="BG319" s="204">
        <f>IF(N319="zákl. přenesená",J319,0)</f>
        <v>0</v>
      </c>
      <c r="BH319" s="204">
        <f>IF(N319="sníž. přenesená",J319,0)</f>
        <v>0</v>
      </c>
      <c r="BI319" s="204">
        <f>IF(N319="nulová",J319,0)</f>
        <v>0</v>
      </c>
      <c r="BJ319" s="17" t="s">
        <v>90</v>
      </c>
      <c r="BK319" s="204">
        <f>ROUND(I319*H319,2)</f>
        <v>0</v>
      </c>
      <c r="BL319" s="17" t="s">
        <v>243</v>
      </c>
      <c r="BM319" s="203" t="s">
        <v>490</v>
      </c>
    </row>
    <row r="320" spans="1:65" s="2" customFormat="1" ht="19.5">
      <c r="A320" s="35"/>
      <c r="B320" s="36"/>
      <c r="C320" s="37"/>
      <c r="D320" s="205" t="s">
        <v>170</v>
      </c>
      <c r="E320" s="37"/>
      <c r="F320" s="206" t="s">
        <v>491</v>
      </c>
      <c r="G320" s="37"/>
      <c r="H320" s="37"/>
      <c r="I320" s="207"/>
      <c r="J320" s="37"/>
      <c r="K320" s="37"/>
      <c r="L320" s="40"/>
      <c r="M320" s="208"/>
      <c r="N320" s="209"/>
      <c r="O320" s="72"/>
      <c r="P320" s="72"/>
      <c r="Q320" s="72"/>
      <c r="R320" s="72"/>
      <c r="S320" s="72"/>
      <c r="T320" s="73"/>
      <c r="U320" s="35"/>
      <c r="V320" s="35"/>
      <c r="W320" s="35"/>
      <c r="X320" s="35"/>
      <c r="Y320" s="35"/>
      <c r="Z320" s="35"/>
      <c r="AA320" s="35"/>
      <c r="AB320" s="35"/>
      <c r="AC320" s="35"/>
      <c r="AD320" s="35"/>
      <c r="AE320" s="35"/>
      <c r="AT320" s="17" t="s">
        <v>170</v>
      </c>
      <c r="AU320" s="17" t="s">
        <v>92</v>
      </c>
    </row>
    <row r="321" spans="1:65" s="2" customFormat="1" ht="16.5" customHeight="1">
      <c r="A321" s="35"/>
      <c r="B321" s="36"/>
      <c r="C321" s="192" t="s">
        <v>492</v>
      </c>
      <c r="D321" s="192" t="s">
        <v>163</v>
      </c>
      <c r="E321" s="193" t="s">
        <v>493</v>
      </c>
      <c r="F321" s="194" t="s">
        <v>494</v>
      </c>
      <c r="G321" s="195" t="s">
        <v>178</v>
      </c>
      <c r="H321" s="196">
        <v>7.81</v>
      </c>
      <c r="I321" s="197"/>
      <c r="J321" s="198">
        <f>ROUND(I321*H321,2)</f>
        <v>0</v>
      </c>
      <c r="K321" s="194" t="s">
        <v>167</v>
      </c>
      <c r="L321" s="40"/>
      <c r="M321" s="199" t="s">
        <v>1</v>
      </c>
      <c r="N321" s="200" t="s">
        <v>47</v>
      </c>
      <c r="O321" s="72"/>
      <c r="P321" s="201">
        <f>O321*H321</f>
        <v>0</v>
      </c>
      <c r="Q321" s="201">
        <v>3.2000000000000003E-4</v>
      </c>
      <c r="R321" s="201">
        <f>Q321*H321</f>
        <v>2.4992E-3</v>
      </c>
      <c r="S321" s="201">
        <v>0</v>
      </c>
      <c r="T321" s="202">
        <f>S321*H321</f>
        <v>0</v>
      </c>
      <c r="U321" s="35"/>
      <c r="V321" s="35"/>
      <c r="W321" s="35"/>
      <c r="X321" s="35"/>
      <c r="Y321" s="35"/>
      <c r="Z321" s="35"/>
      <c r="AA321" s="35"/>
      <c r="AB321" s="35"/>
      <c r="AC321" s="35"/>
      <c r="AD321" s="35"/>
      <c r="AE321" s="35"/>
      <c r="AR321" s="203" t="s">
        <v>243</v>
      </c>
      <c r="AT321" s="203" t="s">
        <v>163</v>
      </c>
      <c r="AU321" s="203" t="s">
        <v>92</v>
      </c>
      <c r="AY321" s="17" t="s">
        <v>160</v>
      </c>
      <c r="BE321" s="204">
        <f>IF(N321="základní",J321,0)</f>
        <v>0</v>
      </c>
      <c r="BF321" s="204">
        <f>IF(N321="snížená",J321,0)</f>
        <v>0</v>
      </c>
      <c r="BG321" s="204">
        <f>IF(N321="zákl. přenesená",J321,0)</f>
        <v>0</v>
      </c>
      <c r="BH321" s="204">
        <f>IF(N321="sníž. přenesená",J321,0)</f>
        <v>0</v>
      </c>
      <c r="BI321" s="204">
        <f>IF(N321="nulová",J321,0)</f>
        <v>0</v>
      </c>
      <c r="BJ321" s="17" t="s">
        <v>90</v>
      </c>
      <c r="BK321" s="204">
        <f>ROUND(I321*H321,2)</f>
        <v>0</v>
      </c>
      <c r="BL321" s="17" t="s">
        <v>243</v>
      </c>
      <c r="BM321" s="203" t="s">
        <v>495</v>
      </c>
    </row>
    <row r="322" spans="1:65" s="2" customFormat="1" ht="16.5" customHeight="1">
      <c r="A322" s="35"/>
      <c r="B322" s="36"/>
      <c r="C322" s="192" t="s">
        <v>496</v>
      </c>
      <c r="D322" s="192" t="s">
        <v>163</v>
      </c>
      <c r="E322" s="193" t="s">
        <v>497</v>
      </c>
      <c r="F322" s="194" t="s">
        <v>498</v>
      </c>
      <c r="G322" s="195" t="s">
        <v>174</v>
      </c>
      <c r="H322" s="196">
        <v>15.62</v>
      </c>
      <c r="I322" s="197"/>
      <c r="J322" s="198">
        <f>ROUND(I322*H322,2)</f>
        <v>0</v>
      </c>
      <c r="K322" s="194" t="s">
        <v>167</v>
      </c>
      <c r="L322" s="40"/>
      <c r="M322" s="199" t="s">
        <v>1</v>
      </c>
      <c r="N322" s="200" t="s">
        <v>47</v>
      </c>
      <c r="O322" s="72"/>
      <c r="P322" s="201">
        <f>O322*H322</f>
        <v>0</v>
      </c>
      <c r="Q322" s="201">
        <v>5.1999999999999998E-3</v>
      </c>
      <c r="R322" s="201">
        <f>Q322*H322</f>
        <v>8.1223999999999991E-2</v>
      </c>
      <c r="S322" s="201">
        <v>0</v>
      </c>
      <c r="T322" s="202">
        <f>S322*H322</f>
        <v>0</v>
      </c>
      <c r="U322" s="35"/>
      <c r="V322" s="35"/>
      <c r="W322" s="35"/>
      <c r="X322" s="35"/>
      <c r="Y322" s="35"/>
      <c r="Z322" s="35"/>
      <c r="AA322" s="35"/>
      <c r="AB322" s="35"/>
      <c r="AC322" s="35"/>
      <c r="AD322" s="35"/>
      <c r="AE322" s="35"/>
      <c r="AR322" s="203" t="s">
        <v>243</v>
      </c>
      <c r="AT322" s="203" t="s">
        <v>163</v>
      </c>
      <c r="AU322" s="203" t="s">
        <v>92</v>
      </c>
      <c r="AY322" s="17" t="s">
        <v>160</v>
      </c>
      <c r="BE322" s="204">
        <f>IF(N322="základní",J322,0)</f>
        <v>0</v>
      </c>
      <c r="BF322" s="204">
        <f>IF(N322="snížená",J322,0)</f>
        <v>0</v>
      </c>
      <c r="BG322" s="204">
        <f>IF(N322="zákl. přenesená",J322,0)</f>
        <v>0</v>
      </c>
      <c r="BH322" s="204">
        <f>IF(N322="sníž. přenesená",J322,0)</f>
        <v>0</v>
      </c>
      <c r="BI322" s="204">
        <f>IF(N322="nulová",J322,0)</f>
        <v>0</v>
      </c>
      <c r="BJ322" s="17" t="s">
        <v>90</v>
      </c>
      <c r="BK322" s="204">
        <f>ROUND(I322*H322,2)</f>
        <v>0</v>
      </c>
      <c r="BL322" s="17" t="s">
        <v>243</v>
      </c>
      <c r="BM322" s="203" t="s">
        <v>499</v>
      </c>
    </row>
    <row r="323" spans="1:65" s="2" customFormat="1" ht="39">
      <c r="A323" s="35"/>
      <c r="B323" s="36"/>
      <c r="C323" s="37"/>
      <c r="D323" s="205" t="s">
        <v>170</v>
      </c>
      <c r="E323" s="37"/>
      <c r="F323" s="206" t="s">
        <v>500</v>
      </c>
      <c r="G323" s="37"/>
      <c r="H323" s="37"/>
      <c r="I323" s="207"/>
      <c r="J323" s="37"/>
      <c r="K323" s="37"/>
      <c r="L323" s="40"/>
      <c r="M323" s="208"/>
      <c r="N323" s="209"/>
      <c r="O323" s="72"/>
      <c r="P323" s="72"/>
      <c r="Q323" s="72"/>
      <c r="R323" s="72"/>
      <c r="S323" s="72"/>
      <c r="T323" s="73"/>
      <c r="U323" s="35"/>
      <c r="V323" s="35"/>
      <c r="W323" s="35"/>
      <c r="X323" s="35"/>
      <c r="Y323" s="35"/>
      <c r="Z323" s="35"/>
      <c r="AA323" s="35"/>
      <c r="AB323" s="35"/>
      <c r="AC323" s="35"/>
      <c r="AD323" s="35"/>
      <c r="AE323" s="35"/>
      <c r="AT323" s="17" t="s">
        <v>170</v>
      </c>
      <c r="AU323" s="17" t="s">
        <v>92</v>
      </c>
    </row>
    <row r="324" spans="1:65" s="13" customFormat="1" ht="11.25">
      <c r="B324" s="210"/>
      <c r="C324" s="211"/>
      <c r="D324" s="205" t="s">
        <v>185</v>
      </c>
      <c r="E324" s="212" t="s">
        <v>1</v>
      </c>
      <c r="F324" s="213" t="s">
        <v>186</v>
      </c>
      <c r="G324" s="211"/>
      <c r="H324" s="212" t="s">
        <v>1</v>
      </c>
      <c r="I324" s="214"/>
      <c r="J324" s="211"/>
      <c r="K324" s="211"/>
      <c r="L324" s="215"/>
      <c r="M324" s="216"/>
      <c r="N324" s="217"/>
      <c r="O324" s="217"/>
      <c r="P324" s="217"/>
      <c r="Q324" s="217"/>
      <c r="R324" s="217"/>
      <c r="S324" s="217"/>
      <c r="T324" s="218"/>
      <c r="AT324" s="219" t="s">
        <v>185</v>
      </c>
      <c r="AU324" s="219" t="s">
        <v>92</v>
      </c>
      <c r="AV324" s="13" t="s">
        <v>90</v>
      </c>
      <c r="AW324" s="13" t="s">
        <v>38</v>
      </c>
      <c r="AX324" s="13" t="s">
        <v>82</v>
      </c>
      <c r="AY324" s="219" t="s">
        <v>160</v>
      </c>
    </row>
    <row r="325" spans="1:65" s="14" customFormat="1" ht="11.25">
      <c r="B325" s="220"/>
      <c r="C325" s="221"/>
      <c r="D325" s="205" t="s">
        <v>185</v>
      </c>
      <c r="E325" s="222" t="s">
        <v>1</v>
      </c>
      <c r="F325" s="223" t="s">
        <v>486</v>
      </c>
      <c r="G325" s="221"/>
      <c r="H325" s="224">
        <v>15.62</v>
      </c>
      <c r="I325" s="225"/>
      <c r="J325" s="221"/>
      <c r="K325" s="221"/>
      <c r="L325" s="226"/>
      <c r="M325" s="227"/>
      <c r="N325" s="228"/>
      <c r="O325" s="228"/>
      <c r="P325" s="228"/>
      <c r="Q325" s="228"/>
      <c r="R325" s="228"/>
      <c r="S325" s="228"/>
      <c r="T325" s="229"/>
      <c r="AT325" s="230" t="s">
        <v>185</v>
      </c>
      <c r="AU325" s="230" t="s">
        <v>92</v>
      </c>
      <c r="AV325" s="14" t="s">
        <v>92</v>
      </c>
      <c r="AW325" s="14" t="s">
        <v>38</v>
      </c>
      <c r="AX325" s="14" t="s">
        <v>82</v>
      </c>
      <c r="AY325" s="230" t="s">
        <v>160</v>
      </c>
    </row>
    <row r="326" spans="1:65" s="15" customFormat="1" ht="11.25">
      <c r="B326" s="231"/>
      <c r="C326" s="232"/>
      <c r="D326" s="205" t="s">
        <v>185</v>
      </c>
      <c r="E326" s="233" t="s">
        <v>1</v>
      </c>
      <c r="F326" s="234" t="s">
        <v>188</v>
      </c>
      <c r="G326" s="232"/>
      <c r="H326" s="235">
        <v>15.62</v>
      </c>
      <c r="I326" s="236"/>
      <c r="J326" s="232"/>
      <c r="K326" s="232"/>
      <c r="L326" s="237"/>
      <c r="M326" s="238"/>
      <c r="N326" s="239"/>
      <c r="O326" s="239"/>
      <c r="P326" s="239"/>
      <c r="Q326" s="239"/>
      <c r="R326" s="239"/>
      <c r="S326" s="239"/>
      <c r="T326" s="240"/>
      <c r="AT326" s="241" t="s">
        <v>185</v>
      </c>
      <c r="AU326" s="241" t="s">
        <v>92</v>
      </c>
      <c r="AV326" s="15" t="s">
        <v>168</v>
      </c>
      <c r="AW326" s="15" t="s">
        <v>38</v>
      </c>
      <c r="AX326" s="15" t="s">
        <v>90</v>
      </c>
      <c r="AY326" s="241" t="s">
        <v>160</v>
      </c>
    </row>
    <row r="327" spans="1:65" s="2" customFormat="1" ht="16.5" customHeight="1">
      <c r="A327" s="35"/>
      <c r="B327" s="36"/>
      <c r="C327" s="243" t="s">
        <v>501</v>
      </c>
      <c r="D327" s="243" t="s">
        <v>502</v>
      </c>
      <c r="E327" s="244" t="s">
        <v>503</v>
      </c>
      <c r="F327" s="245" t="s">
        <v>504</v>
      </c>
      <c r="G327" s="246" t="s">
        <v>174</v>
      </c>
      <c r="H327" s="247">
        <v>17.181999999999999</v>
      </c>
      <c r="I327" s="248"/>
      <c r="J327" s="249">
        <f>ROUND(I327*H327,2)</f>
        <v>0</v>
      </c>
      <c r="K327" s="245" t="s">
        <v>209</v>
      </c>
      <c r="L327" s="250"/>
      <c r="M327" s="251" t="s">
        <v>1</v>
      </c>
      <c r="N327" s="252" t="s">
        <v>47</v>
      </c>
      <c r="O327" s="72"/>
      <c r="P327" s="201">
        <f>O327*H327</f>
        <v>0</v>
      </c>
      <c r="Q327" s="201">
        <v>1.26E-2</v>
      </c>
      <c r="R327" s="201">
        <f>Q327*H327</f>
        <v>0.2164932</v>
      </c>
      <c r="S327" s="201">
        <v>0</v>
      </c>
      <c r="T327" s="202">
        <f>S327*H327</f>
        <v>0</v>
      </c>
      <c r="U327" s="35"/>
      <c r="V327" s="35"/>
      <c r="W327" s="35"/>
      <c r="X327" s="35"/>
      <c r="Y327" s="35"/>
      <c r="Z327" s="35"/>
      <c r="AA327" s="35"/>
      <c r="AB327" s="35"/>
      <c r="AC327" s="35"/>
      <c r="AD327" s="35"/>
      <c r="AE327" s="35"/>
      <c r="AR327" s="203" t="s">
        <v>324</v>
      </c>
      <c r="AT327" s="203" t="s">
        <v>502</v>
      </c>
      <c r="AU327" s="203" t="s">
        <v>92</v>
      </c>
      <c r="AY327" s="17" t="s">
        <v>160</v>
      </c>
      <c r="BE327" s="204">
        <f>IF(N327="základní",J327,0)</f>
        <v>0</v>
      </c>
      <c r="BF327" s="204">
        <f>IF(N327="snížená",J327,0)</f>
        <v>0</v>
      </c>
      <c r="BG327" s="204">
        <f>IF(N327="zákl. přenesená",J327,0)</f>
        <v>0</v>
      </c>
      <c r="BH327" s="204">
        <f>IF(N327="sníž. přenesená",J327,0)</f>
        <v>0</v>
      </c>
      <c r="BI327" s="204">
        <f>IF(N327="nulová",J327,0)</f>
        <v>0</v>
      </c>
      <c r="BJ327" s="17" t="s">
        <v>90</v>
      </c>
      <c r="BK327" s="204">
        <f>ROUND(I327*H327,2)</f>
        <v>0</v>
      </c>
      <c r="BL327" s="17" t="s">
        <v>243</v>
      </c>
      <c r="BM327" s="203" t="s">
        <v>505</v>
      </c>
    </row>
    <row r="328" spans="1:65" s="2" customFormat="1" ht="48.75">
      <c r="A328" s="35"/>
      <c r="B328" s="36"/>
      <c r="C328" s="37"/>
      <c r="D328" s="205" t="s">
        <v>170</v>
      </c>
      <c r="E328" s="37"/>
      <c r="F328" s="206" t="s">
        <v>506</v>
      </c>
      <c r="G328" s="37"/>
      <c r="H328" s="37"/>
      <c r="I328" s="207"/>
      <c r="J328" s="37"/>
      <c r="K328" s="37"/>
      <c r="L328" s="40"/>
      <c r="M328" s="208"/>
      <c r="N328" s="209"/>
      <c r="O328" s="72"/>
      <c r="P328" s="72"/>
      <c r="Q328" s="72"/>
      <c r="R328" s="72"/>
      <c r="S328" s="72"/>
      <c r="T328" s="73"/>
      <c r="U328" s="35"/>
      <c r="V328" s="35"/>
      <c r="W328" s="35"/>
      <c r="X328" s="35"/>
      <c r="Y328" s="35"/>
      <c r="Z328" s="35"/>
      <c r="AA328" s="35"/>
      <c r="AB328" s="35"/>
      <c r="AC328" s="35"/>
      <c r="AD328" s="35"/>
      <c r="AE328" s="35"/>
      <c r="AT328" s="17" t="s">
        <v>170</v>
      </c>
      <c r="AU328" s="17" t="s">
        <v>92</v>
      </c>
    </row>
    <row r="329" spans="1:65" s="14" customFormat="1" ht="11.25">
      <c r="B329" s="220"/>
      <c r="C329" s="221"/>
      <c r="D329" s="205" t="s">
        <v>185</v>
      </c>
      <c r="E329" s="221"/>
      <c r="F329" s="223" t="s">
        <v>507</v>
      </c>
      <c r="G329" s="221"/>
      <c r="H329" s="224">
        <v>17.181999999999999</v>
      </c>
      <c r="I329" s="225"/>
      <c r="J329" s="221"/>
      <c r="K329" s="221"/>
      <c r="L329" s="226"/>
      <c r="M329" s="227"/>
      <c r="N329" s="228"/>
      <c r="O329" s="228"/>
      <c r="P329" s="228"/>
      <c r="Q329" s="228"/>
      <c r="R329" s="228"/>
      <c r="S329" s="228"/>
      <c r="T329" s="229"/>
      <c r="AT329" s="230" t="s">
        <v>185</v>
      </c>
      <c r="AU329" s="230" t="s">
        <v>92</v>
      </c>
      <c r="AV329" s="14" t="s">
        <v>92</v>
      </c>
      <c r="AW329" s="14" t="s">
        <v>4</v>
      </c>
      <c r="AX329" s="14" t="s">
        <v>90</v>
      </c>
      <c r="AY329" s="230" t="s">
        <v>160</v>
      </c>
    </row>
    <row r="330" spans="1:65" s="2" customFormat="1" ht="16.5" customHeight="1">
      <c r="A330" s="35"/>
      <c r="B330" s="36"/>
      <c r="C330" s="192" t="s">
        <v>508</v>
      </c>
      <c r="D330" s="192" t="s">
        <v>163</v>
      </c>
      <c r="E330" s="193" t="s">
        <v>509</v>
      </c>
      <c r="F330" s="194" t="s">
        <v>510</v>
      </c>
      <c r="G330" s="195" t="s">
        <v>174</v>
      </c>
      <c r="H330" s="196">
        <v>15.62</v>
      </c>
      <c r="I330" s="197"/>
      <c r="J330" s="198">
        <f>ROUND(I330*H330,2)</f>
        <v>0</v>
      </c>
      <c r="K330" s="194" t="s">
        <v>209</v>
      </c>
      <c r="L330" s="40"/>
      <c r="M330" s="199" t="s">
        <v>1</v>
      </c>
      <c r="N330" s="200" t="s">
        <v>47</v>
      </c>
      <c r="O330" s="72"/>
      <c r="P330" s="201">
        <f>O330*H330</f>
        <v>0</v>
      </c>
      <c r="Q330" s="201">
        <v>0</v>
      </c>
      <c r="R330" s="201">
        <f>Q330*H330</f>
        <v>0</v>
      </c>
      <c r="S330" s="201">
        <v>0</v>
      </c>
      <c r="T330" s="202">
        <f>S330*H330</f>
        <v>0</v>
      </c>
      <c r="U330" s="35"/>
      <c r="V330" s="35"/>
      <c r="W330" s="35"/>
      <c r="X330" s="35"/>
      <c r="Y330" s="35"/>
      <c r="Z330" s="35"/>
      <c r="AA330" s="35"/>
      <c r="AB330" s="35"/>
      <c r="AC330" s="35"/>
      <c r="AD330" s="35"/>
      <c r="AE330" s="35"/>
      <c r="AR330" s="203" t="s">
        <v>243</v>
      </c>
      <c r="AT330" s="203" t="s">
        <v>163</v>
      </c>
      <c r="AU330" s="203" t="s">
        <v>92</v>
      </c>
      <c r="AY330" s="17" t="s">
        <v>160</v>
      </c>
      <c r="BE330" s="204">
        <f>IF(N330="základní",J330,0)</f>
        <v>0</v>
      </c>
      <c r="BF330" s="204">
        <f>IF(N330="snížená",J330,0)</f>
        <v>0</v>
      </c>
      <c r="BG330" s="204">
        <f>IF(N330="zákl. přenesená",J330,0)</f>
        <v>0</v>
      </c>
      <c r="BH330" s="204">
        <f>IF(N330="sníž. přenesená",J330,0)</f>
        <v>0</v>
      </c>
      <c r="BI330" s="204">
        <f>IF(N330="nulová",J330,0)</f>
        <v>0</v>
      </c>
      <c r="BJ330" s="17" t="s">
        <v>90</v>
      </c>
      <c r="BK330" s="204">
        <f>ROUND(I330*H330,2)</f>
        <v>0</v>
      </c>
      <c r="BL330" s="17" t="s">
        <v>243</v>
      </c>
      <c r="BM330" s="203" t="s">
        <v>511</v>
      </c>
    </row>
    <row r="331" spans="1:65" s="2" customFormat="1" ht="39">
      <c r="A331" s="35"/>
      <c r="B331" s="36"/>
      <c r="C331" s="37"/>
      <c r="D331" s="205" t="s">
        <v>170</v>
      </c>
      <c r="E331" s="37"/>
      <c r="F331" s="206" t="s">
        <v>512</v>
      </c>
      <c r="G331" s="37"/>
      <c r="H331" s="37"/>
      <c r="I331" s="207"/>
      <c r="J331" s="37"/>
      <c r="K331" s="37"/>
      <c r="L331" s="40"/>
      <c r="M331" s="208"/>
      <c r="N331" s="209"/>
      <c r="O331" s="72"/>
      <c r="P331" s="72"/>
      <c r="Q331" s="72"/>
      <c r="R331" s="72"/>
      <c r="S331" s="72"/>
      <c r="T331" s="73"/>
      <c r="U331" s="35"/>
      <c r="V331" s="35"/>
      <c r="W331" s="35"/>
      <c r="X331" s="35"/>
      <c r="Y331" s="35"/>
      <c r="Z331" s="35"/>
      <c r="AA331" s="35"/>
      <c r="AB331" s="35"/>
      <c r="AC331" s="35"/>
      <c r="AD331" s="35"/>
      <c r="AE331" s="35"/>
      <c r="AT331" s="17" t="s">
        <v>170</v>
      </c>
      <c r="AU331" s="17" t="s">
        <v>92</v>
      </c>
    </row>
    <row r="332" spans="1:65" s="2" customFormat="1" ht="16.5" customHeight="1">
      <c r="A332" s="35"/>
      <c r="B332" s="36"/>
      <c r="C332" s="192" t="s">
        <v>513</v>
      </c>
      <c r="D332" s="192" t="s">
        <v>163</v>
      </c>
      <c r="E332" s="193" t="s">
        <v>514</v>
      </c>
      <c r="F332" s="194" t="s">
        <v>515</v>
      </c>
      <c r="G332" s="195" t="s">
        <v>178</v>
      </c>
      <c r="H332" s="196">
        <v>13.667999999999999</v>
      </c>
      <c r="I332" s="197"/>
      <c r="J332" s="198">
        <f>ROUND(I332*H332,2)</f>
        <v>0</v>
      </c>
      <c r="K332" s="194" t="s">
        <v>167</v>
      </c>
      <c r="L332" s="40"/>
      <c r="M332" s="199" t="s">
        <v>1</v>
      </c>
      <c r="N332" s="200" t="s">
        <v>47</v>
      </c>
      <c r="O332" s="72"/>
      <c r="P332" s="201">
        <f>O332*H332</f>
        <v>0</v>
      </c>
      <c r="Q332" s="201">
        <v>3.0000000000000001E-5</v>
      </c>
      <c r="R332" s="201">
        <f>Q332*H332</f>
        <v>4.1003999999999997E-4</v>
      </c>
      <c r="S332" s="201">
        <v>0</v>
      </c>
      <c r="T332" s="202">
        <f>S332*H332</f>
        <v>0</v>
      </c>
      <c r="U332" s="35"/>
      <c r="V332" s="35"/>
      <c r="W332" s="35"/>
      <c r="X332" s="35"/>
      <c r="Y332" s="35"/>
      <c r="Z332" s="35"/>
      <c r="AA332" s="35"/>
      <c r="AB332" s="35"/>
      <c r="AC332" s="35"/>
      <c r="AD332" s="35"/>
      <c r="AE332" s="35"/>
      <c r="AR332" s="203" t="s">
        <v>168</v>
      </c>
      <c r="AT332" s="203" t="s">
        <v>163</v>
      </c>
      <c r="AU332" s="203" t="s">
        <v>92</v>
      </c>
      <c r="AY332" s="17" t="s">
        <v>160</v>
      </c>
      <c r="BE332" s="204">
        <f>IF(N332="základní",J332,0)</f>
        <v>0</v>
      </c>
      <c r="BF332" s="204">
        <f>IF(N332="snížená",J332,0)</f>
        <v>0</v>
      </c>
      <c r="BG332" s="204">
        <f>IF(N332="zákl. přenesená",J332,0)</f>
        <v>0</v>
      </c>
      <c r="BH332" s="204">
        <f>IF(N332="sníž. přenesená",J332,0)</f>
        <v>0</v>
      </c>
      <c r="BI332" s="204">
        <f>IF(N332="nulová",J332,0)</f>
        <v>0</v>
      </c>
      <c r="BJ332" s="17" t="s">
        <v>90</v>
      </c>
      <c r="BK332" s="204">
        <f>ROUND(I332*H332,2)</f>
        <v>0</v>
      </c>
      <c r="BL332" s="17" t="s">
        <v>168</v>
      </c>
      <c r="BM332" s="203" t="s">
        <v>516</v>
      </c>
    </row>
    <row r="333" spans="1:65" s="14" customFormat="1" ht="11.25">
      <c r="B333" s="220"/>
      <c r="C333" s="221"/>
      <c r="D333" s="205" t="s">
        <v>185</v>
      </c>
      <c r="E333" s="221"/>
      <c r="F333" s="223" t="s">
        <v>517</v>
      </c>
      <c r="G333" s="221"/>
      <c r="H333" s="224">
        <v>13.667999999999999</v>
      </c>
      <c r="I333" s="225"/>
      <c r="J333" s="221"/>
      <c r="K333" s="221"/>
      <c r="L333" s="226"/>
      <c r="M333" s="227"/>
      <c r="N333" s="228"/>
      <c r="O333" s="228"/>
      <c r="P333" s="228"/>
      <c r="Q333" s="228"/>
      <c r="R333" s="228"/>
      <c r="S333" s="228"/>
      <c r="T333" s="229"/>
      <c r="AT333" s="230" t="s">
        <v>185</v>
      </c>
      <c r="AU333" s="230" t="s">
        <v>92</v>
      </c>
      <c r="AV333" s="14" t="s">
        <v>92</v>
      </c>
      <c r="AW333" s="14" t="s">
        <v>4</v>
      </c>
      <c r="AX333" s="14" t="s">
        <v>90</v>
      </c>
      <c r="AY333" s="230" t="s">
        <v>160</v>
      </c>
    </row>
    <row r="334" spans="1:65" s="2" customFormat="1" ht="16.5" customHeight="1">
      <c r="A334" s="35"/>
      <c r="B334" s="36"/>
      <c r="C334" s="192" t="s">
        <v>518</v>
      </c>
      <c r="D334" s="192" t="s">
        <v>163</v>
      </c>
      <c r="E334" s="193" t="s">
        <v>519</v>
      </c>
      <c r="F334" s="194" t="s">
        <v>520</v>
      </c>
      <c r="G334" s="195" t="s">
        <v>327</v>
      </c>
      <c r="H334" s="242"/>
      <c r="I334" s="197"/>
      <c r="J334" s="198">
        <f>ROUND(I334*H334,2)</f>
        <v>0</v>
      </c>
      <c r="K334" s="194" t="s">
        <v>167</v>
      </c>
      <c r="L334" s="40"/>
      <c r="M334" s="199" t="s">
        <v>1</v>
      </c>
      <c r="N334" s="200" t="s">
        <v>47</v>
      </c>
      <c r="O334" s="72"/>
      <c r="P334" s="201">
        <f>O334*H334</f>
        <v>0</v>
      </c>
      <c r="Q334" s="201">
        <v>0</v>
      </c>
      <c r="R334" s="201">
        <f>Q334*H334</f>
        <v>0</v>
      </c>
      <c r="S334" s="201">
        <v>0</v>
      </c>
      <c r="T334" s="202">
        <f>S334*H334</f>
        <v>0</v>
      </c>
      <c r="U334" s="35"/>
      <c r="V334" s="35"/>
      <c r="W334" s="35"/>
      <c r="X334" s="35"/>
      <c r="Y334" s="35"/>
      <c r="Z334" s="35"/>
      <c r="AA334" s="35"/>
      <c r="AB334" s="35"/>
      <c r="AC334" s="35"/>
      <c r="AD334" s="35"/>
      <c r="AE334" s="35"/>
      <c r="AR334" s="203" t="s">
        <v>243</v>
      </c>
      <c r="AT334" s="203" t="s">
        <v>163</v>
      </c>
      <c r="AU334" s="203" t="s">
        <v>92</v>
      </c>
      <c r="AY334" s="17" t="s">
        <v>160</v>
      </c>
      <c r="BE334" s="204">
        <f>IF(N334="základní",J334,0)</f>
        <v>0</v>
      </c>
      <c r="BF334" s="204">
        <f>IF(N334="snížená",J334,0)</f>
        <v>0</v>
      </c>
      <c r="BG334" s="204">
        <f>IF(N334="zákl. přenesená",J334,0)</f>
        <v>0</v>
      </c>
      <c r="BH334" s="204">
        <f>IF(N334="sníž. přenesená",J334,0)</f>
        <v>0</v>
      </c>
      <c r="BI334" s="204">
        <f>IF(N334="nulová",J334,0)</f>
        <v>0</v>
      </c>
      <c r="BJ334" s="17" t="s">
        <v>90</v>
      </c>
      <c r="BK334" s="204">
        <f>ROUND(I334*H334,2)</f>
        <v>0</v>
      </c>
      <c r="BL334" s="17" t="s">
        <v>243</v>
      </c>
      <c r="BM334" s="203" t="s">
        <v>521</v>
      </c>
    </row>
    <row r="335" spans="1:65" s="12" customFormat="1" ht="22.9" customHeight="1">
      <c r="B335" s="176"/>
      <c r="C335" s="177"/>
      <c r="D335" s="178" t="s">
        <v>81</v>
      </c>
      <c r="E335" s="190" t="s">
        <v>522</v>
      </c>
      <c r="F335" s="190" t="s">
        <v>523</v>
      </c>
      <c r="G335" s="177"/>
      <c r="H335" s="177"/>
      <c r="I335" s="180"/>
      <c r="J335" s="191">
        <f>BK335</f>
        <v>0</v>
      </c>
      <c r="K335" s="177"/>
      <c r="L335" s="182"/>
      <c r="M335" s="183"/>
      <c r="N335" s="184"/>
      <c r="O335" s="184"/>
      <c r="P335" s="185">
        <f>SUM(P336:P341)</f>
        <v>0</v>
      </c>
      <c r="Q335" s="184"/>
      <c r="R335" s="185">
        <f>SUM(R336:R341)</f>
        <v>1.1800000000000001E-2</v>
      </c>
      <c r="S335" s="184"/>
      <c r="T335" s="186">
        <f>SUM(T336:T341)</f>
        <v>0</v>
      </c>
      <c r="AR335" s="187" t="s">
        <v>92</v>
      </c>
      <c r="AT335" s="188" t="s">
        <v>81</v>
      </c>
      <c r="AU335" s="188" t="s">
        <v>90</v>
      </c>
      <c r="AY335" s="187" t="s">
        <v>160</v>
      </c>
      <c r="BK335" s="189">
        <f>SUM(BK336:BK341)</f>
        <v>0</v>
      </c>
    </row>
    <row r="336" spans="1:65" s="2" customFormat="1" ht="16.5" customHeight="1">
      <c r="A336" s="35"/>
      <c r="B336" s="36"/>
      <c r="C336" s="192" t="s">
        <v>524</v>
      </c>
      <c r="D336" s="192" t="s">
        <v>163</v>
      </c>
      <c r="E336" s="193" t="s">
        <v>525</v>
      </c>
      <c r="F336" s="194" t="s">
        <v>526</v>
      </c>
      <c r="G336" s="195" t="s">
        <v>174</v>
      </c>
      <c r="H336" s="196">
        <v>47.2</v>
      </c>
      <c r="I336" s="197"/>
      <c r="J336" s="198">
        <f>ROUND(I336*H336,2)</f>
        <v>0</v>
      </c>
      <c r="K336" s="194" t="s">
        <v>167</v>
      </c>
      <c r="L336" s="40"/>
      <c r="M336" s="199" t="s">
        <v>1</v>
      </c>
      <c r="N336" s="200" t="s">
        <v>47</v>
      </c>
      <c r="O336" s="72"/>
      <c r="P336" s="201">
        <f>O336*H336</f>
        <v>0</v>
      </c>
      <c r="Q336" s="201">
        <v>2.5000000000000001E-4</v>
      </c>
      <c r="R336" s="201">
        <f>Q336*H336</f>
        <v>1.1800000000000001E-2</v>
      </c>
      <c r="S336" s="201">
        <v>0</v>
      </c>
      <c r="T336" s="202">
        <f>S336*H336</f>
        <v>0</v>
      </c>
      <c r="U336" s="35"/>
      <c r="V336" s="35"/>
      <c r="W336" s="35"/>
      <c r="X336" s="35"/>
      <c r="Y336" s="35"/>
      <c r="Z336" s="35"/>
      <c r="AA336" s="35"/>
      <c r="AB336" s="35"/>
      <c r="AC336" s="35"/>
      <c r="AD336" s="35"/>
      <c r="AE336" s="35"/>
      <c r="AR336" s="203" t="s">
        <v>243</v>
      </c>
      <c r="AT336" s="203" t="s">
        <v>163</v>
      </c>
      <c r="AU336" s="203" t="s">
        <v>92</v>
      </c>
      <c r="AY336" s="17" t="s">
        <v>160</v>
      </c>
      <c r="BE336" s="204">
        <f>IF(N336="základní",J336,0)</f>
        <v>0</v>
      </c>
      <c r="BF336" s="204">
        <f>IF(N336="snížená",J336,0)</f>
        <v>0</v>
      </c>
      <c r="BG336" s="204">
        <f>IF(N336="zákl. přenesená",J336,0)</f>
        <v>0</v>
      </c>
      <c r="BH336" s="204">
        <f>IF(N336="sníž. přenesená",J336,0)</f>
        <v>0</v>
      </c>
      <c r="BI336" s="204">
        <f>IF(N336="nulová",J336,0)</f>
        <v>0</v>
      </c>
      <c r="BJ336" s="17" t="s">
        <v>90</v>
      </c>
      <c r="BK336" s="204">
        <f>ROUND(I336*H336,2)</f>
        <v>0</v>
      </c>
      <c r="BL336" s="17" t="s">
        <v>243</v>
      </c>
      <c r="BM336" s="203" t="s">
        <v>527</v>
      </c>
    </row>
    <row r="337" spans="1:65" s="13" customFormat="1" ht="11.25">
      <c r="B337" s="210"/>
      <c r="C337" s="211"/>
      <c r="D337" s="205" t="s">
        <v>185</v>
      </c>
      <c r="E337" s="212" t="s">
        <v>1</v>
      </c>
      <c r="F337" s="213" t="s">
        <v>186</v>
      </c>
      <c r="G337" s="211"/>
      <c r="H337" s="212" t="s">
        <v>1</v>
      </c>
      <c r="I337" s="214"/>
      <c r="J337" s="211"/>
      <c r="K337" s="211"/>
      <c r="L337" s="215"/>
      <c r="M337" s="216"/>
      <c r="N337" s="217"/>
      <c r="O337" s="217"/>
      <c r="P337" s="217"/>
      <c r="Q337" s="217"/>
      <c r="R337" s="217"/>
      <c r="S337" s="217"/>
      <c r="T337" s="218"/>
      <c r="AT337" s="219" t="s">
        <v>185</v>
      </c>
      <c r="AU337" s="219" t="s">
        <v>92</v>
      </c>
      <c r="AV337" s="13" t="s">
        <v>90</v>
      </c>
      <c r="AW337" s="13" t="s">
        <v>38</v>
      </c>
      <c r="AX337" s="13" t="s">
        <v>82</v>
      </c>
      <c r="AY337" s="219" t="s">
        <v>160</v>
      </c>
    </row>
    <row r="338" spans="1:65" s="14" customFormat="1" ht="11.25">
      <c r="B338" s="220"/>
      <c r="C338" s="221"/>
      <c r="D338" s="205" t="s">
        <v>185</v>
      </c>
      <c r="E338" s="222" t="s">
        <v>1</v>
      </c>
      <c r="F338" s="223" t="s">
        <v>223</v>
      </c>
      <c r="G338" s="221"/>
      <c r="H338" s="224">
        <v>4.3</v>
      </c>
      <c r="I338" s="225"/>
      <c r="J338" s="221"/>
      <c r="K338" s="221"/>
      <c r="L338" s="226"/>
      <c r="M338" s="227"/>
      <c r="N338" s="228"/>
      <c r="O338" s="228"/>
      <c r="P338" s="228"/>
      <c r="Q338" s="228"/>
      <c r="R338" s="228"/>
      <c r="S338" s="228"/>
      <c r="T338" s="229"/>
      <c r="AT338" s="230" t="s">
        <v>185</v>
      </c>
      <c r="AU338" s="230" t="s">
        <v>92</v>
      </c>
      <c r="AV338" s="14" t="s">
        <v>92</v>
      </c>
      <c r="AW338" s="14" t="s">
        <v>38</v>
      </c>
      <c r="AX338" s="14" t="s">
        <v>82</v>
      </c>
      <c r="AY338" s="230" t="s">
        <v>160</v>
      </c>
    </row>
    <row r="339" spans="1:65" s="14" customFormat="1" ht="11.25">
      <c r="B339" s="220"/>
      <c r="C339" s="221"/>
      <c r="D339" s="205" t="s">
        <v>185</v>
      </c>
      <c r="E339" s="222" t="s">
        <v>1</v>
      </c>
      <c r="F339" s="223" t="s">
        <v>224</v>
      </c>
      <c r="G339" s="221"/>
      <c r="H339" s="224">
        <v>38.06</v>
      </c>
      <c r="I339" s="225"/>
      <c r="J339" s="221"/>
      <c r="K339" s="221"/>
      <c r="L339" s="226"/>
      <c r="M339" s="227"/>
      <c r="N339" s="228"/>
      <c r="O339" s="228"/>
      <c r="P339" s="228"/>
      <c r="Q339" s="228"/>
      <c r="R339" s="228"/>
      <c r="S339" s="228"/>
      <c r="T339" s="229"/>
      <c r="AT339" s="230" t="s">
        <v>185</v>
      </c>
      <c r="AU339" s="230" t="s">
        <v>92</v>
      </c>
      <c r="AV339" s="14" t="s">
        <v>92</v>
      </c>
      <c r="AW339" s="14" t="s">
        <v>38</v>
      </c>
      <c r="AX339" s="14" t="s">
        <v>82</v>
      </c>
      <c r="AY339" s="230" t="s">
        <v>160</v>
      </c>
    </row>
    <row r="340" spans="1:65" s="14" customFormat="1" ht="11.25">
      <c r="B340" s="220"/>
      <c r="C340" s="221"/>
      <c r="D340" s="205" t="s">
        <v>185</v>
      </c>
      <c r="E340" s="222" t="s">
        <v>1</v>
      </c>
      <c r="F340" s="223" t="s">
        <v>225</v>
      </c>
      <c r="G340" s="221"/>
      <c r="H340" s="224">
        <v>4.84</v>
      </c>
      <c r="I340" s="225"/>
      <c r="J340" s="221"/>
      <c r="K340" s="221"/>
      <c r="L340" s="226"/>
      <c r="M340" s="227"/>
      <c r="N340" s="228"/>
      <c r="O340" s="228"/>
      <c r="P340" s="228"/>
      <c r="Q340" s="228"/>
      <c r="R340" s="228"/>
      <c r="S340" s="228"/>
      <c r="T340" s="229"/>
      <c r="AT340" s="230" t="s">
        <v>185</v>
      </c>
      <c r="AU340" s="230" t="s">
        <v>92</v>
      </c>
      <c r="AV340" s="14" t="s">
        <v>92</v>
      </c>
      <c r="AW340" s="14" t="s">
        <v>38</v>
      </c>
      <c r="AX340" s="14" t="s">
        <v>82</v>
      </c>
      <c r="AY340" s="230" t="s">
        <v>160</v>
      </c>
    </row>
    <row r="341" spans="1:65" s="15" customFormat="1" ht="11.25">
      <c r="B341" s="231"/>
      <c r="C341" s="232"/>
      <c r="D341" s="205" t="s">
        <v>185</v>
      </c>
      <c r="E341" s="233" t="s">
        <v>1</v>
      </c>
      <c r="F341" s="234" t="s">
        <v>188</v>
      </c>
      <c r="G341" s="232"/>
      <c r="H341" s="235">
        <v>47.2</v>
      </c>
      <c r="I341" s="236"/>
      <c r="J341" s="232"/>
      <c r="K341" s="232"/>
      <c r="L341" s="237"/>
      <c r="M341" s="238"/>
      <c r="N341" s="239"/>
      <c r="O341" s="239"/>
      <c r="P341" s="239"/>
      <c r="Q341" s="239"/>
      <c r="R341" s="239"/>
      <c r="S341" s="239"/>
      <c r="T341" s="240"/>
      <c r="AT341" s="241" t="s">
        <v>185</v>
      </c>
      <c r="AU341" s="241" t="s">
        <v>92</v>
      </c>
      <c r="AV341" s="15" t="s">
        <v>168</v>
      </c>
      <c r="AW341" s="15" t="s">
        <v>38</v>
      </c>
      <c r="AX341" s="15" t="s">
        <v>90</v>
      </c>
      <c r="AY341" s="241" t="s">
        <v>160</v>
      </c>
    </row>
    <row r="342" spans="1:65" s="12" customFormat="1" ht="22.9" customHeight="1">
      <c r="B342" s="176"/>
      <c r="C342" s="177"/>
      <c r="D342" s="178" t="s">
        <v>81</v>
      </c>
      <c r="E342" s="190" t="s">
        <v>528</v>
      </c>
      <c r="F342" s="190" t="s">
        <v>529</v>
      </c>
      <c r="G342" s="177"/>
      <c r="H342" s="177"/>
      <c r="I342" s="180"/>
      <c r="J342" s="191">
        <f>BK342</f>
        <v>0</v>
      </c>
      <c r="K342" s="177"/>
      <c r="L342" s="182"/>
      <c r="M342" s="183"/>
      <c r="N342" s="184"/>
      <c r="O342" s="184"/>
      <c r="P342" s="185">
        <f>SUM(P343:P349)</f>
        <v>0</v>
      </c>
      <c r="Q342" s="184"/>
      <c r="R342" s="185">
        <f>SUM(R343:R349)</f>
        <v>9.89868E-2</v>
      </c>
      <c r="S342" s="184"/>
      <c r="T342" s="186">
        <f>SUM(T343:T349)</f>
        <v>0</v>
      </c>
      <c r="AR342" s="187" t="s">
        <v>92</v>
      </c>
      <c r="AT342" s="188" t="s">
        <v>81</v>
      </c>
      <c r="AU342" s="188" t="s">
        <v>90</v>
      </c>
      <c r="AY342" s="187" t="s">
        <v>160</v>
      </c>
      <c r="BK342" s="189">
        <f>SUM(BK343:BK349)</f>
        <v>0</v>
      </c>
    </row>
    <row r="343" spans="1:65" s="2" customFormat="1" ht="16.5" customHeight="1">
      <c r="A343" s="35"/>
      <c r="B343" s="36"/>
      <c r="C343" s="192" t="s">
        <v>530</v>
      </c>
      <c r="D343" s="192" t="s">
        <v>163</v>
      </c>
      <c r="E343" s="193" t="s">
        <v>531</v>
      </c>
      <c r="F343" s="194" t="s">
        <v>532</v>
      </c>
      <c r="G343" s="195" t="s">
        <v>174</v>
      </c>
      <c r="H343" s="196">
        <v>185.31</v>
      </c>
      <c r="I343" s="197"/>
      <c r="J343" s="198">
        <f>ROUND(I343*H343,2)</f>
        <v>0</v>
      </c>
      <c r="K343" s="194" t="s">
        <v>167</v>
      </c>
      <c r="L343" s="40"/>
      <c r="M343" s="199" t="s">
        <v>1</v>
      </c>
      <c r="N343" s="200" t="s">
        <v>47</v>
      </c>
      <c r="O343" s="72"/>
      <c r="P343" s="201">
        <f>O343*H343</f>
        <v>0</v>
      </c>
      <c r="Q343" s="201">
        <v>2.0000000000000001E-4</v>
      </c>
      <c r="R343" s="201">
        <f>Q343*H343</f>
        <v>3.7062000000000005E-2</v>
      </c>
      <c r="S343" s="201">
        <v>0</v>
      </c>
      <c r="T343" s="202">
        <f>S343*H343</f>
        <v>0</v>
      </c>
      <c r="U343" s="35"/>
      <c r="V343" s="35"/>
      <c r="W343" s="35"/>
      <c r="X343" s="35"/>
      <c r="Y343" s="35"/>
      <c r="Z343" s="35"/>
      <c r="AA343" s="35"/>
      <c r="AB343" s="35"/>
      <c r="AC343" s="35"/>
      <c r="AD343" s="35"/>
      <c r="AE343" s="35"/>
      <c r="AR343" s="203" t="s">
        <v>243</v>
      </c>
      <c r="AT343" s="203" t="s">
        <v>163</v>
      </c>
      <c r="AU343" s="203" t="s">
        <v>92</v>
      </c>
      <c r="AY343" s="17" t="s">
        <v>160</v>
      </c>
      <c r="BE343" s="204">
        <f>IF(N343="základní",J343,0)</f>
        <v>0</v>
      </c>
      <c r="BF343" s="204">
        <f>IF(N343="snížená",J343,0)</f>
        <v>0</v>
      </c>
      <c r="BG343" s="204">
        <f>IF(N343="zákl. přenesená",J343,0)</f>
        <v>0</v>
      </c>
      <c r="BH343" s="204">
        <f>IF(N343="sníž. přenesená",J343,0)</f>
        <v>0</v>
      </c>
      <c r="BI343" s="204">
        <f>IF(N343="nulová",J343,0)</f>
        <v>0</v>
      </c>
      <c r="BJ343" s="17" t="s">
        <v>90</v>
      </c>
      <c r="BK343" s="204">
        <f>ROUND(I343*H343,2)</f>
        <v>0</v>
      </c>
      <c r="BL343" s="17" t="s">
        <v>243</v>
      </c>
      <c r="BM343" s="203" t="s">
        <v>533</v>
      </c>
    </row>
    <row r="344" spans="1:65" s="2" customFormat="1" ht="16.5" customHeight="1">
      <c r="A344" s="35"/>
      <c r="B344" s="36"/>
      <c r="C344" s="192" t="s">
        <v>534</v>
      </c>
      <c r="D344" s="192" t="s">
        <v>163</v>
      </c>
      <c r="E344" s="193" t="s">
        <v>535</v>
      </c>
      <c r="F344" s="194" t="s">
        <v>536</v>
      </c>
      <c r="G344" s="195" t="s">
        <v>174</v>
      </c>
      <c r="H344" s="196">
        <v>22</v>
      </c>
      <c r="I344" s="197"/>
      <c r="J344" s="198">
        <f>ROUND(I344*H344,2)</f>
        <v>0</v>
      </c>
      <c r="K344" s="194" t="s">
        <v>167</v>
      </c>
      <c r="L344" s="40"/>
      <c r="M344" s="199" t="s">
        <v>1</v>
      </c>
      <c r="N344" s="200" t="s">
        <v>47</v>
      </c>
      <c r="O344" s="72"/>
      <c r="P344" s="201">
        <f>O344*H344</f>
        <v>0</v>
      </c>
      <c r="Q344" s="201">
        <v>2.9E-4</v>
      </c>
      <c r="R344" s="201">
        <f>Q344*H344</f>
        <v>6.3800000000000003E-3</v>
      </c>
      <c r="S344" s="201">
        <v>0</v>
      </c>
      <c r="T344" s="202">
        <f>S344*H344</f>
        <v>0</v>
      </c>
      <c r="U344" s="35"/>
      <c r="V344" s="35"/>
      <c r="W344" s="35"/>
      <c r="X344" s="35"/>
      <c r="Y344" s="35"/>
      <c r="Z344" s="35"/>
      <c r="AA344" s="35"/>
      <c r="AB344" s="35"/>
      <c r="AC344" s="35"/>
      <c r="AD344" s="35"/>
      <c r="AE344" s="35"/>
      <c r="AR344" s="203" t="s">
        <v>243</v>
      </c>
      <c r="AT344" s="203" t="s">
        <v>163</v>
      </c>
      <c r="AU344" s="203" t="s">
        <v>92</v>
      </c>
      <c r="AY344" s="17" t="s">
        <v>160</v>
      </c>
      <c r="BE344" s="204">
        <f>IF(N344="základní",J344,0)</f>
        <v>0</v>
      </c>
      <c r="BF344" s="204">
        <f>IF(N344="snížená",J344,0)</f>
        <v>0</v>
      </c>
      <c r="BG344" s="204">
        <f>IF(N344="zákl. přenesená",J344,0)</f>
        <v>0</v>
      </c>
      <c r="BH344" s="204">
        <f>IF(N344="sníž. přenesená",J344,0)</f>
        <v>0</v>
      </c>
      <c r="BI344" s="204">
        <f>IF(N344="nulová",J344,0)</f>
        <v>0</v>
      </c>
      <c r="BJ344" s="17" t="s">
        <v>90</v>
      </c>
      <c r="BK344" s="204">
        <f>ROUND(I344*H344,2)</f>
        <v>0</v>
      </c>
      <c r="BL344" s="17" t="s">
        <v>243</v>
      </c>
      <c r="BM344" s="203" t="s">
        <v>537</v>
      </c>
    </row>
    <row r="345" spans="1:65" s="2" customFormat="1" ht="16.5" customHeight="1">
      <c r="A345" s="35"/>
      <c r="B345" s="36"/>
      <c r="C345" s="192" t="s">
        <v>538</v>
      </c>
      <c r="D345" s="192" t="s">
        <v>163</v>
      </c>
      <c r="E345" s="193" t="s">
        <v>539</v>
      </c>
      <c r="F345" s="194" t="s">
        <v>540</v>
      </c>
      <c r="G345" s="195" t="s">
        <v>174</v>
      </c>
      <c r="H345" s="196">
        <v>22</v>
      </c>
      <c r="I345" s="197"/>
      <c r="J345" s="198">
        <f>ROUND(I345*H345,2)</f>
        <v>0</v>
      </c>
      <c r="K345" s="194" t="s">
        <v>167</v>
      </c>
      <c r="L345" s="40"/>
      <c r="M345" s="199" t="s">
        <v>1</v>
      </c>
      <c r="N345" s="200" t="s">
        <v>47</v>
      </c>
      <c r="O345" s="72"/>
      <c r="P345" s="201">
        <f>O345*H345</f>
        <v>0</v>
      </c>
      <c r="Q345" s="201">
        <v>1.0000000000000001E-5</v>
      </c>
      <c r="R345" s="201">
        <f>Q345*H345</f>
        <v>2.2000000000000001E-4</v>
      </c>
      <c r="S345" s="201">
        <v>0</v>
      </c>
      <c r="T345" s="202">
        <f>S345*H345</f>
        <v>0</v>
      </c>
      <c r="U345" s="35"/>
      <c r="V345" s="35"/>
      <c r="W345" s="35"/>
      <c r="X345" s="35"/>
      <c r="Y345" s="35"/>
      <c r="Z345" s="35"/>
      <c r="AA345" s="35"/>
      <c r="AB345" s="35"/>
      <c r="AC345" s="35"/>
      <c r="AD345" s="35"/>
      <c r="AE345" s="35"/>
      <c r="AR345" s="203" t="s">
        <v>243</v>
      </c>
      <c r="AT345" s="203" t="s">
        <v>163</v>
      </c>
      <c r="AU345" s="203" t="s">
        <v>92</v>
      </c>
      <c r="AY345" s="17" t="s">
        <v>160</v>
      </c>
      <c r="BE345" s="204">
        <f>IF(N345="základní",J345,0)</f>
        <v>0</v>
      </c>
      <c r="BF345" s="204">
        <f>IF(N345="snížená",J345,0)</f>
        <v>0</v>
      </c>
      <c r="BG345" s="204">
        <f>IF(N345="zákl. přenesená",J345,0)</f>
        <v>0</v>
      </c>
      <c r="BH345" s="204">
        <f>IF(N345="sníž. přenesená",J345,0)</f>
        <v>0</v>
      </c>
      <c r="BI345" s="204">
        <f>IF(N345="nulová",J345,0)</f>
        <v>0</v>
      </c>
      <c r="BJ345" s="17" t="s">
        <v>90</v>
      </c>
      <c r="BK345" s="204">
        <f>ROUND(I345*H345,2)</f>
        <v>0</v>
      </c>
      <c r="BL345" s="17" t="s">
        <v>243</v>
      </c>
      <c r="BM345" s="203" t="s">
        <v>541</v>
      </c>
    </row>
    <row r="346" spans="1:65" s="2" customFormat="1" ht="16.5" customHeight="1">
      <c r="A346" s="35"/>
      <c r="B346" s="36"/>
      <c r="C346" s="192" t="s">
        <v>542</v>
      </c>
      <c r="D346" s="192" t="s">
        <v>163</v>
      </c>
      <c r="E346" s="193" t="s">
        <v>543</v>
      </c>
      <c r="F346" s="194" t="s">
        <v>544</v>
      </c>
      <c r="G346" s="195" t="s">
        <v>174</v>
      </c>
      <c r="H346" s="196">
        <v>153.68</v>
      </c>
      <c r="I346" s="197"/>
      <c r="J346" s="198">
        <f>ROUND(I346*H346,2)</f>
        <v>0</v>
      </c>
      <c r="K346" s="194" t="s">
        <v>209</v>
      </c>
      <c r="L346" s="40"/>
      <c r="M346" s="199" t="s">
        <v>1</v>
      </c>
      <c r="N346" s="200" t="s">
        <v>47</v>
      </c>
      <c r="O346" s="72"/>
      <c r="P346" s="201">
        <f>O346*H346</f>
        <v>0</v>
      </c>
      <c r="Q346" s="201">
        <v>3.3E-4</v>
      </c>
      <c r="R346" s="201">
        <f>Q346*H346</f>
        <v>5.07144E-2</v>
      </c>
      <c r="S346" s="201">
        <v>0</v>
      </c>
      <c r="T346" s="202">
        <f>S346*H346</f>
        <v>0</v>
      </c>
      <c r="U346" s="35"/>
      <c r="V346" s="35"/>
      <c r="W346" s="35"/>
      <c r="X346" s="35"/>
      <c r="Y346" s="35"/>
      <c r="Z346" s="35"/>
      <c r="AA346" s="35"/>
      <c r="AB346" s="35"/>
      <c r="AC346" s="35"/>
      <c r="AD346" s="35"/>
      <c r="AE346" s="35"/>
      <c r="AR346" s="203" t="s">
        <v>243</v>
      </c>
      <c r="AT346" s="203" t="s">
        <v>163</v>
      </c>
      <c r="AU346" s="203" t="s">
        <v>92</v>
      </c>
      <c r="AY346" s="17" t="s">
        <v>160</v>
      </c>
      <c r="BE346" s="204">
        <f>IF(N346="základní",J346,0)</f>
        <v>0</v>
      </c>
      <c r="BF346" s="204">
        <f>IF(N346="snížená",J346,0)</f>
        <v>0</v>
      </c>
      <c r="BG346" s="204">
        <f>IF(N346="zákl. přenesená",J346,0)</f>
        <v>0</v>
      </c>
      <c r="BH346" s="204">
        <f>IF(N346="sníž. přenesená",J346,0)</f>
        <v>0</v>
      </c>
      <c r="BI346" s="204">
        <f>IF(N346="nulová",J346,0)</f>
        <v>0</v>
      </c>
      <c r="BJ346" s="17" t="s">
        <v>90</v>
      </c>
      <c r="BK346" s="204">
        <f>ROUND(I346*H346,2)</f>
        <v>0</v>
      </c>
      <c r="BL346" s="17" t="s">
        <v>243</v>
      </c>
      <c r="BM346" s="203" t="s">
        <v>545</v>
      </c>
    </row>
    <row r="347" spans="1:65" s="2" customFormat="1" ht="39">
      <c r="A347" s="35"/>
      <c r="B347" s="36"/>
      <c r="C347" s="37"/>
      <c r="D347" s="205" t="s">
        <v>170</v>
      </c>
      <c r="E347" s="37"/>
      <c r="F347" s="206" t="s">
        <v>546</v>
      </c>
      <c r="G347" s="37"/>
      <c r="H347" s="37"/>
      <c r="I347" s="207"/>
      <c r="J347" s="37"/>
      <c r="K347" s="37"/>
      <c r="L347" s="40"/>
      <c r="M347" s="208"/>
      <c r="N347" s="209"/>
      <c r="O347" s="72"/>
      <c r="P347" s="72"/>
      <c r="Q347" s="72"/>
      <c r="R347" s="72"/>
      <c r="S347" s="72"/>
      <c r="T347" s="73"/>
      <c r="U347" s="35"/>
      <c r="V347" s="35"/>
      <c r="W347" s="35"/>
      <c r="X347" s="35"/>
      <c r="Y347" s="35"/>
      <c r="Z347" s="35"/>
      <c r="AA347" s="35"/>
      <c r="AB347" s="35"/>
      <c r="AC347" s="35"/>
      <c r="AD347" s="35"/>
      <c r="AE347" s="35"/>
      <c r="AT347" s="17" t="s">
        <v>170</v>
      </c>
      <c r="AU347" s="17" t="s">
        <v>92</v>
      </c>
    </row>
    <row r="348" spans="1:65" s="2" customFormat="1" ht="21.75" customHeight="1">
      <c r="A348" s="35"/>
      <c r="B348" s="36"/>
      <c r="C348" s="192" t="s">
        <v>547</v>
      </c>
      <c r="D348" s="192" t="s">
        <v>163</v>
      </c>
      <c r="E348" s="193" t="s">
        <v>548</v>
      </c>
      <c r="F348" s="194" t="s">
        <v>549</v>
      </c>
      <c r="G348" s="195" t="s">
        <v>174</v>
      </c>
      <c r="H348" s="196">
        <v>153.68</v>
      </c>
      <c r="I348" s="197"/>
      <c r="J348" s="198">
        <f>ROUND(I348*H348,2)</f>
        <v>0</v>
      </c>
      <c r="K348" s="194" t="s">
        <v>209</v>
      </c>
      <c r="L348" s="40"/>
      <c r="M348" s="199" t="s">
        <v>1</v>
      </c>
      <c r="N348" s="200" t="s">
        <v>47</v>
      </c>
      <c r="O348" s="72"/>
      <c r="P348" s="201">
        <f>O348*H348</f>
        <v>0</v>
      </c>
      <c r="Q348" s="201">
        <v>3.0000000000000001E-5</v>
      </c>
      <c r="R348" s="201">
        <f>Q348*H348</f>
        <v>4.6104000000000006E-3</v>
      </c>
      <c r="S348" s="201">
        <v>0</v>
      </c>
      <c r="T348" s="202">
        <f>S348*H348</f>
        <v>0</v>
      </c>
      <c r="U348" s="35"/>
      <c r="V348" s="35"/>
      <c r="W348" s="35"/>
      <c r="X348" s="35"/>
      <c r="Y348" s="35"/>
      <c r="Z348" s="35"/>
      <c r="AA348" s="35"/>
      <c r="AB348" s="35"/>
      <c r="AC348" s="35"/>
      <c r="AD348" s="35"/>
      <c r="AE348" s="35"/>
      <c r="AR348" s="203" t="s">
        <v>243</v>
      </c>
      <c r="AT348" s="203" t="s">
        <v>163</v>
      </c>
      <c r="AU348" s="203" t="s">
        <v>92</v>
      </c>
      <c r="AY348" s="17" t="s">
        <v>160</v>
      </c>
      <c r="BE348" s="204">
        <f>IF(N348="základní",J348,0)</f>
        <v>0</v>
      </c>
      <c r="BF348" s="204">
        <f>IF(N348="snížená",J348,0)</f>
        <v>0</v>
      </c>
      <c r="BG348" s="204">
        <f>IF(N348="zákl. přenesená",J348,0)</f>
        <v>0</v>
      </c>
      <c r="BH348" s="204">
        <f>IF(N348="sníž. přenesená",J348,0)</f>
        <v>0</v>
      </c>
      <c r="BI348" s="204">
        <f>IF(N348="nulová",J348,0)</f>
        <v>0</v>
      </c>
      <c r="BJ348" s="17" t="s">
        <v>90</v>
      </c>
      <c r="BK348" s="204">
        <f>ROUND(I348*H348,2)</f>
        <v>0</v>
      </c>
      <c r="BL348" s="17" t="s">
        <v>243</v>
      </c>
      <c r="BM348" s="203" t="s">
        <v>550</v>
      </c>
    </row>
    <row r="349" spans="1:65" s="2" customFormat="1" ht="39">
      <c r="A349" s="35"/>
      <c r="B349" s="36"/>
      <c r="C349" s="37"/>
      <c r="D349" s="205" t="s">
        <v>170</v>
      </c>
      <c r="E349" s="37"/>
      <c r="F349" s="206" t="s">
        <v>546</v>
      </c>
      <c r="G349" s="37"/>
      <c r="H349" s="37"/>
      <c r="I349" s="207"/>
      <c r="J349" s="37"/>
      <c r="K349" s="37"/>
      <c r="L349" s="40"/>
      <c r="M349" s="208"/>
      <c r="N349" s="209"/>
      <c r="O349" s="72"/>
      <c r="P349" s="72"/>
      <c r="Q349" s="72"/>
      <c r="R349" s="72"/>
      <c r="S349" s="72"/>
      <c r="T349" s="73"/>
      <c r="U349" s="35"/>
      <c r="V349" s="35"/>
      <c r="W349" s="35"/>
      <c r="X349" s="35"/>
      <c r="Y349" s="35"/>
      <c r="Z349" s="35"/>
      <c r="AA349" s="35"/>
      <c r="AB349" s="35"/>
      <c r="AC349" s="35"/>
      <c r="AD349" s="35"/>
      <c r="AE349" s="35"/>
      <c r="AT349" s="17" t="s">
        <v>170</v>
      </c>
      <c r="AU349" s="17" t="s">
        <v>92</v>
      </c>
    </row>
    <row r="350" spans="1:65" s="12" customFormat="1" ht="25.9" customHeight="1">
      <c r="B350" s="176"/>
      <c r="C350" s="177"/>
      <c r="D350" s="178" t="s">
        <v>81</v>
      </c>
      <c r="E350" s="179" t="s">
        <v>551</v>
      </c>
      <c r="F350" s="179" t="s">
        <v>552</v>
      </c>
      <c r="G350" s="177"/>
      <c r="H350" s="177"/>
      <c r="I350" s="180"/>
      <c r="J350" s="181">
        <f>BK350</f>
        <v>0</v>
      </c>
      <c r="K350" s="177"/>
      <c r="L350" s="182"/>
      <c r="M350" s="183"/>
      <c r="N350" s="184"/>
      <c r="O350" s="184"/>
      <c r="P350" s="185">
        <f>SUM(P351:P353)</f>
        <v>0</v>
      </c>
      <c r="Q350" s="184"/>
      <c r="R350" s="185">
        <f>SUM(R351:R353)</f>
        <v>0</v>
      </c>
      <c r="S350" s="184"/>
      <c r="T350" s="186">
        <f>SUM(T351:T353)</f>
        <v>0</v>
      </c>
      <c r="AR350" s="187" t="s">
        <v>168</v>
      </c>
      <c r="AT350" s="188" t="s">
        <v>81</v>
      </c>
      <c r="AU350" s="188" t="s">
        <v>82</v>
      </c>
      <c r="AY350" s="187" t="s">
        <v>160</v>
      </c>
      <c r="BK350" s="189">
        <f>SUM(BK351:BK353)</f>
        <v>0</v>
      </c>
    </row>
    <row r="351" spans="1:65" s="2" customFormat="1" ht="16.5" customHeight="1">
      <c r="A351" s="35"/>
      <c r="B351" s="36"/>
      <c r="C351" s="192" t="s">
        <v>553</v>
      </c>
      <c r="D351" s="192" t="s">
        <v>163</v>
      </c>
      <c r="E351" s="193" t="s">
        <v>554</v>
      </c>
      <c r="F351" s="194" t="s">
        <v>555</v>
      </c>
      <c r="G351" s="195" t="s">
        <v>556</v>
      </c>
      <c r="H351" s="196">
        <v>25</v>
      </c>
      <c r="I351" s="197"/>
      <c r="J351" s="198">
        <f>ROUND(I351*H351,2)</f>
        <v>0</v>
      </c>
      <c r="K351" s="194" t="s">
        <v>167</v>
      </c>
      <c r="L351" s="40"/>
      <c r="M351" s="199" t="s">
        <v>1</v>
      </c>
      <c r="N351" s="200" t="s">
        <v>47</v>
      </c>
      <c r="O351" s="72"/>
      <c r="P351" s="201">
        <f>O351*H351</f>
        <v>0</v>
      </c>
      <c r="Q351" s="201">
        <v>0</v>
      </c>
      <c r="R351" s="201">
        <f>Q351*H351</f>
        <v>0</v>
      </c>
      <c r="S351" s="201">
        <v>0</v>
      </c>
      <c r="T351" s="202">
        <f>S351*H351</f>
        <v>0</v>
      </c>
      <c r="U351" s="35"/>
      <c r="V351" s="35"/>
      <c r="W351" s="35"/>
      <c r="X351" s="35"/>
      <c r="Y351" s="35"/>
      <c r="Z351" s="35"/>
      <c r="AA351" s="35"/>
      <c r="AB351" s="35"/>
      <c r="AC351" s="35"/>
      <c r="AD351" s="35"/>
      <c r="AE351" s="35"/>
      <c r="AR351" s="203" t="s">
        <v>557</v>
      </c>
      <c r="AT351" s="203" t="s">
        <v>163</v>
      </c>
      <c r="AU351" s="203" t="s">
        <v>90</v>
      </c>
      <c r="AY351" s="17" t="s">
        <v>160</v>
      </c>
      <c r="BE351" s="204">
        <f>IF(N351="základní",J351,0)</f>
        <v>0</v>
      </c>
      <c r="BF351" s="204">
        <f>IF(N351="snížená",J351,0)</f>
        <v>0</v>
      </c>
      <c r="BG351" s="204">
        <f>IF(N351="zákl. přenesená",J351,0)</f>
        <v>0</v>
      </c>
      <c r="BH351" s="204">
        <f>IF(N351="sníž. přenesená",J351,0)</f>
        <v>0</v>
      </c>
      <c r="BI351" s="204">
        <f>IF(N351="nulová",J351,0)</f>
        <v>0</v>
      </c>
      <c r="BJ351" s="17" t="s">
        <v>90</v>
      </c>
      <c r="BK351" s="204">
        <f>ROUND(I351*H351,2)</f>
        <v>0</v>
      </c>
      <c r="BL351" s="17" t="s">
        <v>557</v>
      </c>
      <c r="BM351" s="203" t="s">
        <v>558</v>
      </c>
    </row>
    <row r="352" spans="1:65" s="14" customFormat="1" ht="11.25">
      <c r="B352" s="220"/>
      <c r="C352" s="221"/>
      <c r="D352" s="205" t="s">
        <v>185</v>
      </c>
      <c r="E352" s="222" t="s">
        <v>1</v>
      </c>
      <c r="F352" s="223" t="s">
        <v>559</v>
      </c>
      <c r="G352" s="221"/>
      <c r="H352" s="224">
        <v>25</v>
      </c>
      <c r="I352" s="225"/>
      <c r="J352" s="221"/>
      <c r="K352" s="221"/>
      <c r="L352" s="226"/>
      <c r="M352" s="227"/>
      <c r="N352" s="228"/>
      <c r="O352" s="228"/>
      <c r="P352" s="228"/>
      <c r="Q352" s="228"/>
      <c r="R352" s="228"/>
      <c r="S352" s="228"/>
      <c r="T352" s="229"/>
      <c r="AT352" s="230" t="s">
        <v>185</v>
      </c>
      <c r="AU352" s="230" t="s">
        <v>90</v>
      </c>
      <c r="AV352" s="14" t="s">
        <v>92</v>
      </c>
      <c r="AW352" s="14" t="s">
        <v>38</v>
      </c>
      <c r="AX352" s="14" t="s">
        <v>82</v>
      </c>
      <c r="AY352" s="230" t="s">
        <v>160</v>
      </c>
    </row>
    <row r="353" spans="1:65" s="15" customFormat="1" ht="11.25">
      <c r="B353" s="231"/>
      <c r="C353" s="232"/>
      <c r="D353" s="205" t="s">
        <v>185</v>
      </c>
      <c r="E353" s="233" t="s">
        <v>1</v>
      </c>
      <c r="F353" s="234" t="s">
        <v>188</v>
      </c>
      <c r="G353" s="232"/>
      <c r="H353" s="235">
        <v>25</v>
      </c>
      <c r="I353" s="236"/>
      <c r="J353" s="232"/>
      <c r="K353" s="232"/>
      <c r="L353" s="237"/>
      <c r="M353" s="238"/>
      <c r="N353" s="239"/>
      <c r="O353" s="239"/>
      <c r="P353" s="239"/>
      <c r="Q353" s="239"/>
      <c r="R353" s="239"/>
      <c r="S353" s="239"/>
      <c r="T353" s="240"/>
      <c r="AT353" s="241" t="s">
        <v>185</v>
      </c>
      <c r="AU353" s="241" t="s">
        <v>90</v>
      </c>
      <c r="AV353" s="15" t="s">
        <v>168</v>
      </c>
      <c r="AW353" s="15" t="s">
        <v>38</v>
      </c>
      <c r="AX353" s="15" t="s">
        <v>90</v>
      </c>
      <c r="AY353" s="241" t="s">
        <v>160</v>
      </c>
    </row>
    <row r="354" spans="1:65" s="12" customFormat="1" ht="25.9" customHeight="1">
      <c r="B354" s="176"/>
      <c r="C354" s="177"/>
      <c r="D354" s="178" t="s">
        <v>81</v>
      </c>
      <c r="E354" s="179" t="s">
        <v>560</v>
      </c>
      <c r="F354" s="179" t="s">
        <v>560</v>
      </c>
      <c r="G354" s="177"/>
      <c r="H354" s="177"/>
      <c r="I354" s="180"/>
      <c r="J354" s="181">
        <f>BK354</f>
        <v>0</v>
      </c>
      <c r="K354" s="177"/>
      <c r="L354" s="182"/>
      <c r="M354" s="183"/>
      <c r="N354" s="184"/>
      <c r="O354" s="184"/>
      <c r="P354" s="185">
        <f>P355</f>
        <v>0</v>
      </c>
      <c r="Q354" s="184"/>
      <c r="R354" s="185">
        <f>R355</f>
        <v>0</v>
      </c>
      <c r="S354" s="184"/>
      <c r="T354" s="186">
        <f>T355</f>
        <v>0</v>
      </c>
      <c r="AR354" s="187" t="s">
        <v>168</v>
      </c>
      <c r="AT354" s="188" t="s">
        <v>81</v>
      </c>
      <c r="AU354" s="188" t="s">
        <v>82</v>
      </c>
      <c r="AY354" s="187" t="s">
        <v>160</v>
      </c>
      <c r="BK354" s="189">
        <f>BK355</f>
        <v>0</v>
      </c>
    </row>
    <row r="355" spans="1:65" s="12" customFormat="1" ht="22.9" customHeight="1">
      <c r="B355" s="176"/>
      <c r="C355" s="177"/>
      <c r="D355" s="178" t="s">
        <v>81</v>
      </c>
      <c r="E355" s="190" t="s">
        <v>561</v>
      </c>
      <c r="F355" s="190" t="s">
        <v>562</v>
      </c>
      <c r="G355" s="177"/>
      <c r="H355" s="177"/>
      <c r="I355" s="180"/>
      <c r="J355" s="191">
        <f>BK355</f>
        <v>0</v>
      </c>
      <c r="K355" s="177"/>
      <c r="L355" s="182"/>
      <c r="M355" s="183"/>
      <c r="N355" s="184"/>
      <c r="O355" s="184"/>
      <c r="P355" s="185">
        <f>SUM(P356:P361)</f>
        <v>0</v>
      </c>
      <c r="Q355" s="184"/>
      <c r="R355" s="185">
        <f>SUM(R356:R361)</f>
        <v>0</v>
      </c>
      <c r="S355" s="184"/>
      <c r="T355" s="186">
        <f>SUM(T356:T361)</f>
        <v>0</v>
      </c>
      <c r="AR355" s="187" t="s">
        <v>168</v>
      </c>
      <c r="AT355" s="188" t="s">
        <v>81</v>
      </c>
      <c r="AU355" s="188" t="s">
        <v>90</v>
      </c>
      <c r="AY355" s="187" t="s">
        <v>160</v>
      </c>
      <c r="BK355" s="189">
        <f>SUM(BK356:BK361)</f>
        <v>0</v>
      </c>
    </row>
    <row r="356" spans="1:65" s="2" customFormat="1" ht="16.5" customHeight="1">
      <c r="A356" s="35"/>
      <c r="B356" s="36"/>
      <c r="C356" s="192" t="s">
        <v>563</v>
      </c>
      <c r="D356" s="192" t="s">
        <v>163</v>
      </c>
      <c r="E356" s="193" t="s">
        <v>564</v>
      </c>
      <c r="F356" s="194" t="s">
        <v>565</v>
      </c>
      <c r="G356" s="195" t="s">
        <v>415</v>
      </c>
      <c r="H356" s="196">
        <v>1</v>
      </c>
      <c r="I356" s="197"/>
      <c r="J356" s="198">
        <f>ROUND(I356*H356,2)</f>
        <v>0</v>
      </c>
      <c r="K356" s="194" t="s">
        <v>209</v>
      </c>
      <c r="L356" s="40"/>
      <c r="M356" s="199" t="s">
        <v>1</v>
      </c>
      <c r="N356" s="200" t="s">
        <v>47</v>
      </c>
      <c r="O356" s="72"/>
      <c r="P356" s="201">
        <f>O356*H356</f>
        <v>0</v>
      </c>
      <c r="Q356" s="201">
        <v>0</v>
      </c>
      <c r="R356" s="201">
        <f>Q356*H356</f>
        <v>0</v>
      </c>
      <c r="S356" s="201">
        <v>0</v>
      </c>
      <c r="T356" s="202">
        <f>S356*H356</f>
        <v>0</v>
      </c>
      <c r="U356" s="35"/>
      <c r="V356" s="35"/>
      <c r="W356" s="35"/>
      <c r="X356" s="35"/>
      <c r="Y356" s="35"/>
      <c r="Z356" s="35"/>
      <c r="AA356" s="35"/>
      <c r="AB356" s="35"/>
      <c r="AC356" s="35"/>
      <c r="AD356" s="35"/>
      <c r="AE356" s="35"/>
      <c r="AR356" s="203" t="s">
        <v>168</v>
      </c>
      <c r="AT356" s="203" t="s">
        <v>163</v>
      </c>
      <c r="AU356" s="203" t="s">
        <v>92</v>
      </c>
      <c r="AY356" s="17" t="s">
        <v>160</v>
      </c>
      <c r="BE356" s="204">
        <f>IF(N356="základní",J356,0)</f>
        <v>0</v>
      </c>
      <c r="BF356" s="204">
        <f>IF(N356="snížená",J356,0)</f>
        <v>0</v>
      </c>
      <c r="BG356" s="204">
        <f>IF(N356="zákl. přenesená",J356,0)</f>
        <v>0</v>
      </c>
      <c r="BH356" s="204">
        <f>IF(N356="sníž. přenesená",J356,0)</f>
        <v>0</v>
      </c>
      <c r="BI356" s="204">
        <f>IF(N356="nulová",J356,0)</f>
        <v>0</v>
      </c>
      <c r="BJ356" s="17" t="s">
        <v>90</v>
      </c>
      <c r="BK356" s="204">
        <f>ROUND(I356*H356,2)</f>
        <v>0</v>
      </c>
      <c r="BL356" s="17" t="s">
        <v>168</v>
      </c>
      <c r="BM356" s="203" t="s">
        <v>566</v>
      </c>
    </row>
    <row r="357" spans="1:65" s="2" customFormat="1" ht="39">
      <c r="A357" s="35"/>
      <c r="B357" s="36"/>
      <c r="C357" s="37"/>
      <c r="D357" s="205" t="s">
        <v>170</v>
      </c>
      <c r="E357" s="37"/>
      <c r="F357" s="206" t="s">
        <v>567</v>
      </c>
      <c r="G357" s="37"/>
      <c r="H357" s="37"/>
      <c r="I357" s="207"/>
      <c r="J357" s="37"/>
      <c r="K357" s="37"/>
      <c r="L357" s="40"/>
      <c r="M357" s="208"/>
      <c r="N357" s="209"/>
      <c r="O357" s="72"/>
      <c r="P357" s="72"/>
      <c r="Q357" s="72"/>
      <c r="R357" s="72"/>
      <c r="S357" s="72"/>
      <c r="T357" s="73"/>
      <c r="U357" s="35"/>
      <c r="V357" s="35"/>
      <c r="W357" s="35"/>
      <c r="X357" s="35"/>
      <c r="Y357" s="35"/>
      <c r="Z357" s="35"/>
      <c r="AA357" s="35"/>
      <c r="AB357" s="35"/>
      <c r="AC357" s="35"/>
      <c r="AD357" s="35"/>
      <c r="AE357" s="35"/>
      <c r="AT357" s="17" t="s">
        <v>170</v>
      </c>
      <c r="AU357" s="17" t="s">
        <v>92</v>
      </c>
    </row>
    <row r="358" spans="1:65" s="2" customFormat="1" ht="16.5" customHeight="1">
      <c r="A358" s="35"/>
      <c r="B358" s="36"/>
      <c r="C358" s="192" t="s">
        <v>568</v>
      </c>
      <c r="D358" s="192" t="s">
        <v>163</v>
      </c>
      <c r="E358" s="193" t="s">
        <v>569</v>
      </c>
      <c r="F358" s="194" t="s">
        <v>570</v>
      </c>
      <c r="G358" s="195" t="s">
        <v>174</v>
      </c>
      <c r="H358" s="196">
        <v>19.739999999999998</v>
      </c>
      <c r="I358" s="197"/>
      <c r="J358" s="198">
        <f>ROUND(I358*H358,2)</f>
        <v>0</v>
      </c>
      <c r="K358" s="194" t="s">
        <v>209</v>
      </c>
      <c r="L358" s="40"/>
      <c r="M358" s="199" t="s">
        <v>1</v>
      </c>
      <c r="N358" s="200" t="s">
        <v>47</v>
      </c>
      <c r="O358" s="72"/>
      <c r="P358" s="201">
        <f>O358*H358</f>
        <v>0</v>
      </c>
      <c r="Q358" s="201">
        <v>0</v>
      </c>
      <c r="R358" s="201">
        <f>Q358*H358</f>
        <v>0</v>
      </c>
      <c r="S358" s="201">
        <v>0</v>
      </c>
      <c r="T358" s="202">
        <f>S358*H358</f>
        <v>0</v>
      </c>
      <c r="U358" s="35"/>
      <c r="V358" s="35"/>
      <c r="W358" s="35"/>
      <c r="X358" s="35"/>
      <c r="Y358" s="35"/>
      <c r="Z358" s="35"/>
      <c r="AA358" s="35"/>
      <c r="AB358" s="35"/>
      <c r="AC358" s="35"/>
      <c r="AD358" s="35"/>
      <c r="AE358" s="35"/>
      <c r="AR358" s="203" t="s">
        <v>168</v>
      </c>
      <c r="AT358" s="203" t="s">
        <v>163</v>
      </c>
      <c r="AU358" s="203" t="s">
        <v>92</v>
      </c>
      <c r="AY358" s="17" t="s">
        <v>160</v>
      </c>
      <c r="BE358" s="204">
        <f>IF(N358="základní",J358,0)</f>
        <v>0</v>
      </c>
      <c r="BF358" s="204">
        <f>IF(N358="snížená",J358,0)</f>
        <v>0</v>
      </c>
      <c r="BG358" s="204">
        <f>IF(N358="zákl. přenesená",J358,0)</f>
        <v>0</v>
      </c>
      <c r="BH358" s="204">
        <f>IF(N358="sníž. přenesená",J358,0)</f>
        <v>0</v>
      </c>
      <c r="BI358" s="204">
        <f>IF(N358="nulová",J358,0)</f>
        <v>0</v>
      </c>
      <c r="BJ358" s="17" t="s">
        <v>90</v>
      </c>
      <c r="BK358" s="204">
        <f>ROUND(I358*H358,2)</f>
        <v>0</v>
      </c>
      <c r="BL358" s="17" t="s">
        <v>168</v>
      </c>
      <c r="BM358" s="203" t="s">
        <v>571</v>
      </c>
    </row>
    <row r="359" spans="1:65" s="2" customFormat="1" ht="39">
      <c r="A359" s="35"/>
      <c r="B359" s="36"/>
      <c r="C359" s="37"/>
      <c r="D359" s="205" t="s">
        <v>170</v>
      </c>
      <c r="E359" s="37"/>
      <c r="F359" s="206" t="s">
        <v>546</v>
      </c>
      <c r="G359" s="37"/>
      <c r="H359" s="37"/>
      <c r="I359" s="207"/>
      <c r="J359" s="37"/>
      <c r="K359" s="37"/>
      <c r="L359" s="40"/>
      <c r="M359" s="208"/>
      <c r="N359" s="209"/>
      <c r="O359" s="72"/>
      <c r="P359" s="72"/>
      <c r="Q359" s="72"/>
      <c r="R359" s="72"/>
      <c r="S359" s="72"/>
      <c r="T359" s="73"/>
      <c r="U359" s="35"/>
      <c r="V359" s="35"/>
      <c r="W359" s="35"/>
      <c r="X359" s="35"/>
      <c r="Y359" s="35"/>
      <c r="Z359" s="35"/>
      <c r="AA359" s="35"/>
      <c r="AB359" s="35"/>
      <c r="AC359" s="35"/>
      <c r="AD359" s="35"/>
      <c r="AE359" s="35"/>
      <c r="AT359" s="17" t="s">
        <v>170</v>
      </c>
      <c r="AU359" s="17" t="s">
        <v>92</v>
      </c>
    </row>
    <row r="360" spans="1:65" s="2" customFormat="1" ht="16.5" customHeight="1">
      <c r="A360" s="35"/>
      <c r="B360" s="36"/>
      <c r="C360" s="192" t="s">
        <v>572</v>
      </c>
      <c r="D360" s="192" t="s">
        <v>163</v>
      </c>
      <c r="E360" s="193" t="s">
        <v>573</v>
      </c>
      <c r="F360" s="194" t="s">
        <v>574</v>
      </c>
      <c r="G360" s="195" t="s">
        <v>174</v>
      </c>
      <c r="H360" s="196">
        <v>9.327</v>
      </c>
      <c r="I360" s="197"/>
      <c r="J360" s="198">
        <f>ROUND(I360*H360,2)</f>
        <v>0</v>
      </c>
      <c r="K360" s="194" t="s">
        <v>209</v>
      </c>
      <c r="L360" s="40"/>
      <c r="M360" s="199" t="s">
        <v>1</v>
      </c>
      <c r="N360" s="200" t="s">
        <v>47</v>
      </c>
      <c r="O360" s="72"/>
      <c r="P360" s="201">
        <f>O360*H360</f>
        <v>0</v>
      </c>
      <c r="Q360" s="201">
        <v>0</v>
      </c>
      <c r="R360" s="201">
        <f>Q360*H360</f>
        <v>0</v>
      </c>
      <c r="S360" s="201">
        <v>0</v>
      </c>
      <c r="T360" s="202">
        <f>S360*H360</f>
        <v>0</v>
      </c>
      <c r="U360" s="35"/>
      <c r="V360" s="35"/>
      <c r="W360" s="35"/>
      <c r="X360" s="35"/>
      <c r="Y360" s="35"/>
      <c r="Z360" s="35"/>
      <c r="AA360" s="35"/>
      <c r="AB360" s="35"/>
      <c r="AC360" s="35"/>
      <c r="AD360" s="35"/>
      <c r="AE360" s="35"/>
      <c r="AR360" s="203" t="s">
        <v>168</v>
      </c>
      <c r="AT360" s="203" t="s">
        <v>163</v>
      </c>
      <c r="AU360" s="203" t="s">
        <v>92</v>
      </c>
      <c r="AY360" s="17" t="s">
        <v>160</v>
      </c>
      <c r="BE360" s="204">
        <f>IF(N360="základní",J360,0)</f>
        <v>0</v>
      </c>
      <c r="BF360" s="204">
        <f>IF(N360="snížená",J360,0)</f>
        <v>0</v>
      </c>
      <c r="BG360" s="204">
        <f>IF(N360="zákl. přenesená",J360,0)</f>
        <v>0</v>
      </c>
      <c r="BH360" s="204">
        <f>IF(N360="sníž. přenesená",J360,0)</f>
        <v>0</v>
      </c>
      <c r="BI360" s="204">
        <f>IF(N360="nulová",J360,0)</f>
        <v>0</v>
      </c>
      <c r="BJ360" s="17" t="s">
        <v>90</v>
      </c>
      <c r="BK360" s="204">
        <f>ROUND(I360*H360,2)</f>
        <v>0</v>
      </c>
      <c r="BL360" s="17" t="s">
        <v>168</v>
      </c>
      <c r="BM360" s="203" t="s">
        <v>575</v>
      </c>
    </row>
    <row r="361" spans="1:65" s="2" customFormat="1" ht="39">
      <c r="A361" s="35"/>
      <c r="B361" s="36"/>
      <c r="C361" s="37"/>
      <c r="D361" s="205" t="s">
        <v>170</v>
      </c>
      <c r="E361" s="37"/>
      <c r="F361" s="206" t="s">
        <v>546</v>
      </c>
      <c r="G361" s="37"/>
      <c r="H361" s="37"/>
      <c r="I361" s="207"/>
      <c r="J361" s="37"/>
      <c r="K361" s="37"/>
      <c r="L361" s="40"/>
      <c r="M361" s="253"/>
      <c r="N361" s="254"/>
      <c r="O361" s="255"/>
      <c r="P361" s="255"/>
      <c r="Q361" s="255"/>
      <c r="R361" s="255"/>
      <c r="S361" s="255"/>
      <c r="T361" s="256"/>
      <c r="U361" s="35"/>
      <c r="V361" s="35"/>
      <c r="W361" s="35"/>
      <c r="X361" s="35"/>
      <c r="Y361" s="35"/>
      <c r="Z361" s="35"/>
      <c r="AA361" s="35"/>
      <c r="AB361" s="35"/>
      <c r="AC361" s="35"/>
      <c r="AD361" s="35"/>
      <c r="AE361" s="35"/>
      <c r="AT361" s="17" t="s">
        <v>170</v>
      </c>
      <c r="AU361" s="17" t="s">
        <v>92</v>
      </c>
    </row>
    <row r="362" spans="1:65" s="2" customFormat="1" ht="6.95" customHeight="1">
      <c r="A362" s="35"/>
      <c r="B362" s="55"/>
      <c r="C362" s="56"/>
      <c r="D362" s="56"/>
      <c r="E362" s="56"/>
      <c r="F362" s="56"/>
      <c r="G362" s="56"/>
      <c r="H362" s="56"/>
      <c r="I362" s="56"/>
      <c r="J362" s="56"/>
      <c r="K362" s="56"/>
      <c r="L362" s="40"/>
      <c r="M362" s="35"/>
      <c r="O362" s="35"/>
      <c r="P362" s="35"/>
      <c r="Q362" s="35"/>
      <c r="R362" s="35"/>
      <c r="S362" s="35"/>
      <c r="T362" s="35"/>
      <c r="U362" s="35"/>
      <c r="V362" s="35"/>
      <c r="W362" s="35"/>
      <c r="X362" s="35"/>
      <c r="Y362" s="35"/>
      <c r="Z362" s="35"/>
      <c r="AA362" s="35"/>
      <c r="AB362" s="35"/>
      <c r="AC362" s="35"/>
      <c r="AD362" s="35"/>
      <c r="AE362" s="35"/>
    </row>
  </sheetData>
  <sheetProtection algorithmName="SHA-512" hashValue="sOXSHz1WqlbHFL3Zu98rcB6rE/ZOYuXLHDD6r4v9fI5CZb8I55iVGiP7GBlCBJKoVRV6PRHrWaxr9xlCxMpBmg==" saltValue="fhe5Dn0kTrwpCnoLUeI8XL7HJ1/eIz7rDddjym0aFIj4UsommoN2lO5mRQzQ/5T1hS0jjJdmybtlLcFFI8guYQ==" spinCount="100000" sheet="1" objects="1" scenarios="1" formatColumns="0" formatRows="0" autoFilter="0"/>
  <autoFilter ref="C134:K361"/>
  <mergeCells count="9">
    <mergeCell ref="E87:H87"/>
    <mergeCell ref="E125:H125"/>
    <mergeCell ref="E127:H127"/>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4"/>
  <sheetViews>
    <sheetView showGridLines="0" topLeftCell="A109"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5"/>
      <c r="M2" s="305"/>
      <c r="N2" s="305"/>
      <c r="O2" s="305"/>
      <c r="P2" s="305"/>
      <c r="Q2" s="305"/>
      <c r="R2" s="305"/>
      <c r="S2" s="305"/>
      <c r="T2" s="305"/>
      <c r="U2" s="305"/>
      <c r="V2" s="305"/>
      <c r="AT2" s="17" t="s">
        <v>99</v>
      </c>
    </row>
    <row r="3" spans="1:46" s="1" customFormat="1" ht="6.95" customHeight="1">
      <c r="B3" s="116"/>
      <c r="C3" s="117"/>
      <c r="D3" s="117"/>
      <c r="E3" s="117"/>
      <c r="F3" s="117"/>
      <c r="G3" s="117"/>
      <c r="H3" s="117"/>
      <c r="I3" s="117"/>
      <c r="J3" s="117"/>
      <c r="K3" s="117"/>
      <c r="L3" s="20"/>
      <c r="AT3" s="17" t="s">
        <v>92</v>
      </c>
    </row>
    <row r="4" spans="1:46" s="1" customFormat="1" ht="24.95" customHeight="1">
      <c r="B4" s="20"/>
      <c r="D4" s="118" t="s">
        <v>118</v>
      </c>
      <c r="L4" s="20"/>
      <c r="M4" s="119" t="s">
        <v>10</v>
      </c>
      <c r="AT4" s="17" t="s">
        <v>4</v>
      </c>
    </row>
    <row r="5" spans="1:46" s="1" customFormat="1" ht="6.95" customHeight="1">
      <c r="B5" s="20"/>
      <c r="L5" s="20"/>
    </row>
    <row r="6" spans="1:46" s="1" customFormat="1" ht="12" customHeight="1">
      <c r="B6" s="20"/>
      <c r="D6" s="120" t="s">
        <v>16</v>
      </c>
      <c r="L6" s="20"/>
    </row>
    <row r="7" spans="1:46" s="1" customFormat="1" ht="16.5" customHeight="1">
      <c r="B7" s="20"/>
      <c r="E7" s="306" t="str">
        <f>'Rekapitulace stavby'!K6</f>
        <v>REKONSTRUKCE RODINNÉHO POKOJE</v>
      </c>
      <c r="F7" s="307"/>
      <c r="G7" s="307"/>
      <c r="H7" s="307"/>
      <c r="L7" s="20"/>
    </row>
    <row r="8" spans="1:46" s="1" customFormat="1" ht="12" customHeight="1">
      <c r="B8" s="20"/>
      <c r="D8" s="120" t="s">
        <v>119</v>
      </c>
      <c r="L8" s="20"/>
    </row>
    <row r="9" spans="1:46" s="2" customFormat="1" ht="16.5" customHeight="1">
      <c r="A9" s="35"/>
      <c r="B9" s="40"/>
      <c r="C9" s="35"/>
      <c r="D9" s="35"/>
      <c r="E9" s="306" t="s">
        <v>576</v>
      </c>
      <c r="F9" s="309"/>
      <c r="G9" s="309"/>
      <c r="H9" s="309"/>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577</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08" t="s">
        <v>578</v>
      </c>
      <c r="F11" s="309"/>
      <c r="G11" s="309"/>
      <c r="H11" s="309"/>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19</v>
      </c>
      <c r="G13" s="35"/>
      <c r="H13" s="35"/>
      <c r="I13" s="120" t="s">
        <v>20</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22</v>
      </c>
      <c r="E14" s="35"/>
      <c r="F14" s="111" t="s">
        <v>23</v>
      </c>
      <c r="G14" s="35"/>
      <c r="H14" s="35"/>
      <c r="I14" s="120" t="s">
        <v>24</v>
      </c>
      <c r="J14" s="121" t="str">
        <f>'Rekapitulace stavby'!AN8</f>
        <v>3. 6. 2022</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30</v>
      </c>
      <c r="E16" s="35"/>
      <c r="F16" s="35"/>
      <c r="G16" s="35"/>
      <c r="H16" s="35"/>
      <c r="I16" s="120" t="s">
        <v>31</v>
      </c>
      <c r="J16" s="111" t="s">
        <v>1</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32</v>
      </c>
      <c r="F17" s="35"/>
      <c r="G17" s="35"/>
      <c r="H17" s="35"/>
      <c r="I17" s="120" t="s">
        <v>33</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34</v>
      </c>
      <c r="E19" s="35"/>
      <c r="F19" s="35"/>
      <c r="G19" s="35"/>
      <c r="H19" s="35"/>
      <c r="I19" s="120" t="s">
        <v>31</v>
      </c>
      <c r="J19" s="30"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10" t="str">
        <f>'Rekapitulace stavby'!E14</f>
        <v>Vyplň údaj</v>
      </c>
      <c r="F20" s="311"/>
      <c r="G20" s="311"/>
      <c r="H20" s="311"/>
      <c r="I20" s="120" t="s">
        <v>33</v>
      </c>
      <c r="J20" s="30"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36</v>
      </c>
      <c r="E22" s="35"/>
      <c r="F22" s="35"/>
      <c r="G22" s="35"/>
      <c r="H22" s="35"/>
      <c r="I22" s="120" t="s">
        <v>31</v>
      </c>
      <c r="J22" s="111" t="s">
        <v>1</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37</v>
      </c>
      <c r="F23" s="35"/>
      <c r="G23" s="35"/>
      <c r="H23" s="35"/>
      <c r="I23" s="120" t="s">
        <v>33</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39</v>
      </c>
      <c r="E25" s="35"/>
      <c r="F25" s="35"/>
      <c r="G25" s="35"/>
      <c r="H25" s="35"/>
      <c r="I25" s="120" t="s">
        <v>31</v>
      </c>
      <c r="J25" s="111" t="str">
        <f>IF('Rekapitulace stavby'!AN19="","",'Rekapitulace stavby'!AN19)</f>
        <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tr">
        <f>IF('Rekapitulace stavby'!E20="","",'Rekapitulace stavby'!E20)</f>
        <v xml:space="preserve"> </v>
      </c>
      <c r="F26" s="35"/>
      <c r="G26" s="35"/>
      <c r="H26" s="35"/>
      <c r="I26" s="120" t="s">
        <v>33</v>
      </c>
      <c r="J26" s="111" t="str">
        <f>IF('Rekapitulace stavby'!AN20="","",'Rekapitulace stavby'!AN20)</f>
        <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40</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95.25" customHeight="1">
      <c r="A29" s="122"/>
      <c r="B29" s="123"/>
      <c r="C29" s="122"/>
      <c r="D29" s="122"/>
      <c r="E29" s="312" t="s">
        <v>41</v>
      </c>
      <c r="F29" s="312"/>
      <c r="G29" s="312"/>
      <c r="H29" s="312"/>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42</v>
      </c>
      <c r="E32" s="35"/>
      <c r="F32" s="35"/>
      <c r="G32" s="35"/>
      <c r="H32" s="35"/>
      <c r="I32" s="35"/>
      <c r="J32" s="127">
        <f>ROUND(J121,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44</v>
      </c>
      <c r="G34" s="35"/>
      <c r="H34" s="35"/>
      <c r="I34" s="128" t="s">
        <v>43</v>
      </c>
      <c r="J34" s="128" t="s">
        <v>45</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46</v>
      </c>
      <c r="E35" s="120" t="s">
        <v>47</v>
      </c>
      <c r="F35" s="130">
        <f>ROUND((SUM(BE121:BE123)),  2)</f>
        <v>0</v>
      </c>
      <c r="G35" s="35"/>
      <c r="H35" s="35"/>
      <c r="I35" s="131">
        <v>0.21</v>
      </c>
      <c r="J35" s="130">
        <f>ROUND(((SUM(BE121:BE123))*I35),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48</v>
      </c>
      <c r="F36" s="130">
        <f>ROUND((SUM(BF121:BF123)),  2)</f>
        <v>0</v>
      </c>
      <c r="G36" s="35"/>
      <c r="H36" s="35"/>
      <c r="I36" s="131">
        <v>0.15</v>
      </c>
      <c r="J36" s="130">
        <f>ROUND(((SUM(BF121:BF123))*I36),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49</v>
      </c>
      <c r="F37" s="130">
        <f>ROUND((SUM(BG121:BG123)),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50</v>
      </c>
      <c r="F38" s="130">
        <f>ROUND((SUM(BH121:BH123)),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51</v>
      </c>
      <c r="F39" s="130">
        <f>ROUND((SUM(BI121:BI123)),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52</v>
      </c>
      <c r="E41" s="134"/>
      <c r="F41" s="134"/>
      <c r="G41" s="135" t="s">
        <v>53</v>
      </c>
      <c r="H41" s="136" t="s">
        <v>54</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2"/>
      <c r="D50" s="139" t="s">
        <v>55</v>
      </c>
      <c r="E50" s="140"/>
      <c r="F50" s="140"/>
      <c r="G50" s="139" t="s">
        <v>56</v>
      </c>
      <c r="H50" s="140"/>
      <c r="I50" s="140"/>
      <c r="J50" s="140"/>
      <c r="K50" s="140"/>
      <c r="L50" s="52"/>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5"/>
      <c r="B61" s="40"/>
      <c r="C61" s="35"/>
      <c r="D61" s="141" t="s">
        <v>57</v>
      </c>
      <c r="E61" s="142"/>
      <c r="F61" s="143" t="s">
        <v>58</v>
      </c>
      <c r="G61" s="141" t="s">
        <v>57</v>
      </c>
      <c r="H61" s="142"/>
      <c r="I61" s="142"/>
      <c r="J61" s="144" t="s">
        <v>58</v>
      </c>
      <c r="K61" s="142"/>
      <c r="L61" s="52"/>
      <c r="S61" s="35"/>
      <c r="T61" s="35"/>
      <c r="U61" s="35"/>
      <c r="V61" s="35"/>
      <c r="W61" s="35"/>
      <c r="X61" s="35"/>
      <c r="Y61" s="35"/>
      <c r="Z61" s="35"/>
      <c r="AA61" s="35"/>
      <c r="AB61" s="35"/>
      <c r="AC61" s="35"/>
      <c r="AD61" s="35"/>
      <c r="AE61" s="35"/>
    </row>
    <row r="62" spans="1:31" ht="11.25">
      <c r="B62" s="20"/>
      <c r="L62" s="20"/>
    </row>
    <row r="63" spans="1:31" ht="11.25">
      <c r="B63" s="20"/>
      <c r="L63" s="20"/>
    </row>
    <row r="64" spans="1:31" ht="11.25">
      <c r="B64" s="20"/>
      <c r="L64" s="20"/>
    </row>
    <row r="65" spans="1:31" s="2" customFormat="1" ht="12.75">
      <c r="A65" s="35"/>
      <c r="B65" s="40"/>
      <c r="C65" s="35"/>
      <c r="D65" s="139" t="s">
        <v>59</v>
      </c>
      <c r="E65" s="145"/>
      <c r="F65" s="145"/>
      <c r="G65" s="139" t="s">
        <v>60</v>
      </c>
      <c r="H65" s="145"/>
      <c r="I65" s="145"/>
      <c r="J65" s="145"/>
      <c r="K65" s="145"/>
      <c r="L65" s="52"/>
      <c r="S65" s="35"/>
      <c r="T65" s="35"/>
      <c r="U65" s="35"/>
      <c r="V65" s="35"/>
      <c r="W65" s="35"/>
      <c r="X65" s="35"/>
      <c r="Y65" s="35"/>
      <c r="Z65" s="35"/>
      <c r="AA65" s="35"/>
      <c r="AB65" s="35"/>
      <c r="AC65" s="35"/>
      <c r="AD65" s="35"/>
      <c r="AE65" s="35"/>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5"/>
      <c r="B76" s="40"/>
      <c r="C76" s="35"/>
      <c r="D76" s="141" t="s">
        <v>57</v>
      </c>
      <c r="E76" s="142"/>
      <c r="F76" s="143" t="s">
        <v>58</v>
      </c>
      <c r="G76" s="141" t="s">
        <v>57</v>
      </c>
      <c r="H76" s="142"/>
      <c r="I76" s="142"/>
      <c r="J76" s="144" t="s">
        <v>58</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3" t="s">
        <v>121</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29"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13" t="str">
        <f>E7</f>
        <v>REKONSTRUKCE RODINNÉHO POKOJE</v>
      </c>
      <c r="F85" s="314"/>
      <c r="G85" s="314"/>
      <c r="H85" s="314"/>
      <c r="I85" s="37"/>
      <c r="J85" s="37"/>
      <c r="K85" s="37"/>
      <c r="L85" s="52"/>
      <c r="S85" s="35"/>
      <c r="T85" s="35"/>
      <c r="U85" s="35"/>
      <c r="V85" s="35"/>
      <c r="W85" s="35"/>
      <c r="X85" s="35"/>
      <c r="Y85" s="35"/>
      <c r="Z85" s="35"/>
      <c r="AA85" s="35"/>
      <c r="AB85" s="35"/>
      <c r="AC85" s="35"/>
      <c r="AD85" s="35"/>
      <c r="AE85" s="35"/>
    </row>
    <row r="86" spans="1:31" s="1" customFormat="1" ht="12" customHeight="1">
      <c r="B86" s="21"/>
      <c r="C86" s="29" t="s">
        <v>119</v>
      </c>
      <c r="D86" s="22"/>
      <c r="E86" s="22"/>
      <c r="F86" s="22"/>
      <c r="G86" s="22"/>
      <c r="H86" s="22"/>
      <c r="I86" s="22"/>
      <c r="J86" s="22"/>
      <c r="K86" s="22"/>
      <c r="L86" s="20"/>
    </row>
    <row r="87" spans="1:31" s="2" customFormat="1" ht="16.5" customHeight="1">
      <c r="A87" s="35"/>
      <c r="B87" s="36"/>
      <c r="C87" s="37"/>
      <c r="D87" s="37"/>
      <c r="E87" s="313" t="s">
        <v>576</v>
      </c>
      <c r="F87" s="315"/>
      <c r="G87" s="315"/>
      <c r="H87" s="315"/>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29" t="s">
        <v>577</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61" t="str">
        <f>E11</f>
        <v>D.1.4.1 - Zdravotně technické instalace</v>
      </c>
      <c r="F89" s="315"/>
      <c r="G89" s="315"/>
      <c r="H89" s="315"/>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29" t="s">
        <v>22</v>
      </c>
      <c r="D91" s="37"/>
      <c r="E91" s="37"/>
      <c r="F91" s="27" t="str">
        <f>F14</f>
        <v xml:space="preserve"> </v>
      </c>
      <c r="G91" s="37"/>
      <c r="H91" s="37"/>
      <c r="I91" s="29" t="s">
        <v>24</v>
      </c>
      <c r="J91" s="67" t="str">
        <f>IF(J14="","",J14)</f>
        <v>3. 6. 2022</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15.2" customHeight="1">
      <c r="A93" s="35"/>
      <c r="B93" s="36"/>
      <c r="C93" s="29" t="s">
        <v>30</v>
      </c>
      <c r="D93" s="37"/>
      <c r="E93" s="37"/>
      <c r="F93" s="27" t="str">
        <f>E17</f>
        <v>Nemocnice Třinec, p.o.</v>
      </c>
      <c r="G93" s="37"/>
      <c r="H93" s="37"/>
      <c r="I93" s="29" t="s">
        <v>36</v>
      </c>
      <c r="J93" s="33" t="str">
        <f>E23</f>
        <v>KANIA a.s.</v>
      </c>
      <c r="K93" s="37"/>
      <c r="L93" s="52"/>
      <c r="S93" s="35"/>
      <c r="T93" s="35"/>
      <c r="U93" s="35"/>
      <c r="V93" s="35"/>
      <c r="W93" s="35"/>
      <c r="X93" s="35"/>
      <c r="Y93" s="35"/>
      <c r="Z93" s="35"/>
      <c r="AA93" s="35"/>
      <c r="AB93" s="35"/>
      <c r="AC93" s="35"/>
      <c r="AD93" s="35"/>
      <c r="AE93" s="35"/>
    </row>
    <row r="94" spans="1:31" s="2" customFormat="1" ht="15.2" customHeight="1">
      <c r="A94" s="35"/>
      <c r="B94" s="36"/>
      <c r="C94" s="29" t="s">
        <v>34</v>
      </c>
      <c r="D94" s="37"/>
      <c r="E94" s="37"/>
      <c r="F94" s="27" t="str">
        <f>IF(E20="","",E20)</f>
        <v>Vyplň údaj</v>
      </c>
      <c r="G94" s="37"/>
      <c r="H94" s="37"/>
      <c r="I94" s="29" t="s">
        <v>39</v>
      </c>
      <c r="J94" s="33" t="str">
        <f>E26</f>
        <v xml:space="preserve"> </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122</v>
      </c>
      <c r="D96" s="151"/>
      <c r="E96" s="151"/>
      <c r="F96" s="151"/>
      <c r="G96" s="151"/>
      <c r="H96" s="151"/>
      <c r="I96" s="151"/>
      <c r="J96" s="152" t="s">
        <v>123</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124</v>
      </c>
      <c r="D98" s="37"/>
      <c r="E98" s="37"/>
      <c r="F98" s="37"/>
      <c r="G98" s="37"/>
      <c r="H98" s="37"/>
      <c r="I98" s="37"/>
      <c r="J98" s="85">
        <f>J121</f>
        <v>0</v>
      </c>
      <c r="K98" s="37"/>
      <c r="L98" s="52"/>
      <c r="S98" s="35"/>
      <c r="T98" s="35"/>
      <c r="U98" s="35"/>
      <c r="V98" s="35"/>
      <c r="W98" s="35"/>
      <c r="X98" s="35"/>
      <c r="Y98" s="35"/>
      <c r="Z98" s="35"/>
      <c r="AA98" s="35"/>
      <c r="AB98" s="35"/>
      <c r="AC98" s="35"/>
      <c r="AD98" s="35"/>
      <c r="AE98" s="35"/>
      <c r="AU98" s="17" t="s">
        <v>125</v>
      </c>
    </row>
    <row r="99" spans="1:47" s="9" customFormat="1" ht="24.95" customHeight="1">
      <c r="B99" s="154"/>
      <c r="C99" s="155"/>
      <c r="D99" s="156" t="s">
        <v>579</v>
      </c>
      <c r="E99" s="157"/>
      <c r="F99" s="157"/>
      <c r="G99" s="157"/>
      <c r="H99" s="157"/>
      <c r="I99" s="157"/>
      <c r="J99" s="158">
        <f>J122</f>
        <v>0</v>
      </c>
      <c r="K99" s="155"/>
      <c r="L99" s="159"/>
    </row>
    <row r="100" spans="1:47" s="2" customFormat="1" ht="21.75" customHeight="1">
      <c r="A100" s="35"/>
      <c r="B100" s="36"/>
      <c r="C100" s="37"/>
      <c r="D100" s="37"/>
      <c r="E100" s="37"/>
      <c r="F100" s="37"/>
      <c r="G100" s="37"/>
      <c r="H100" s="37"/>
      <c r="I100" s="37"/>
      <c r="J100" s="37"/>
      <c r="K100" s="37"/>
      <c r="L100" s="52"/>
      <c r="S100" s="35"/>
      <c r="T100" s="35"/>
      <c r="U100" s="35"/>
      <c r="V100" s="35"/>
      <c r="W100" s="35"/>
      <c r="X100" s="35"/>
      <c r="Y100" s="35"/>
      <c r="Z100" s="35"/>
      <c r="AA100" s="35"/>
      <c r="AB100" s="35"/>
      <c r="AC100" s="35"/>
      <c r="AD100" s="35"/>
      <c r="AE100" s="35"/>
    </row>
    <row r="101" spans="1:47" s="2" customFormat="1" ht="6.95" customHeight="1">
      <c r="A101" s="35"/>
      <c r="B101" s="55"/>
      <c r="C101" s="56"/>
      <c r="D101" s="56"/>
      <c r="E101" s="56"/>
      <c r="F101" s="56"/>
      <c r="G101" s="56"/>
      <c r="H101" s="56"/>
      <c r="I101" s="56"/>
      <c r="J101" s="56"/>
      <c r="K101" s="56"/>
      <c r="L101" s="52"/>
      <c r="S101" s="35"/>
      <c r="T101" s="35"/>
      <c r="U101" s="35"/>
      <c r="V101" s="35"/>
      <c r="W101" s="35"/>
      <c r="X101" s="35"/>
      <c r="Y101" s="35"/>
      <c r="Z101" s="35"/>
      <c r="AA101" s="35"/>
      <c r="AB101" s="35"/>
      <c r="AC101" s="35"/>
      <c r="AD101" s="35"/>
      <c r="AE101" s="35"/>
    </row>
    <row r="105" spans="1:47" s="2" customFormat="1" ht="6.95" customHeight="1">
      <c r="A105" s="35"/>
      <c r="B105" s="57"/>
      <c r="C105" s="58"/>
      <c r="D105" s="58"/>
      <c r="E105" s="58"/>
      <c r="F105" s="58"/>
      <c r="G105" s="58"/>
      <c r="H105" s="58"/>
      <c r="I105" s="58"/>
      <c r="J105" s="58"/>
      <c r="K105" s="58"/>
      <c r="L105" s="52"/>
      <c r="S105" s="35"/>
      <c r="T105" s="35"/>
      <c r="U105" s="35"/>
      <c r="V105" s="35"/>
      <c r="W105" s="35"/>
      <c r="X105" s="35"/>
      <c r="Y105" s="35"/>
      <c r="Z105" s="35"/>
      <c r="AA105" s="35"/>
      <c r="AB105" s="35"/>
      <c r="AC105" s="35"/>
      <c r="AD105" s="35"/>
      <c r="AE105" s="35"/>
    </row>
    <row r="106" spans="1:47" s="2" customFormat="1" ht="24.95" customHeight="1">
      <c r="A106" s="35"/>
      <c r="B106" s="36"/>
      <c r="C106" s="23" t="s">
        <v>145</v>
      </c>
      <c r="D106" s="37"/>
      <c r="E106" s="37"/>
      <c r="F106" s="37"/>
      <c r="G106" s="37"/>
      <c r="H106" s="37"/>
      <c r="I106" s="37"/>
      <c r="J106" s="37"/>
      <c r="K106" s="37"/>
      <c r="L106" s="52"/>
      <c r="S106" s="35"/>
      <c r="T106" s="35"/>
      <c r="U106" s="35"/>
      <c r="V106" s="35"/>
      <c r="W106" s="35"/>
      <c r="X106" s="35"/>
      <c r="Y106" s="35"/>
      <c r="Z106" s="35"/>
      <c r="AA106" s="35"/>
      <c r="AB106" s="35"/>
      <c r="AC106" s="35"/>
      <c r="AD106" s="35"/>
      <c r="AE106" s="35"/>
    </row>
    <row r="107" spans="1:47" s="2" customFormat="1" ht="6.95" customHeight="1">
      <c r="A107" s="35"/>
      <c r="B107" s="36"/>
      <c r="C107" s="37"/>
      <c r="D107" s="37"/>
      <c r="E107" s="37"/>
      <c r="F107" s="37"/>
      <c r="G107" s="37"/>
      <c r="H107" s="37"/>
      <c r="I107" s="37"/>
      <c r="J107" s="37"/>
      <c r="K107" s="37"/>
      <c r="L107" s="52"/>
      <c r="S107" s="35"/>
      <c r="T107" s="35"/>
      <c r="U107" s="35"/>
      <c r="V107" s="35"/>
      <c r="W107" s="35"/>
      <c r="X107" s="35"/>
      <c r="Y107" s="35"/>
      <c r="Z107" s="35"/>
      <c r="AA107" s="35"/>
      <c r="AB107" s="35"/>
      <c r="AC107" s="35"/>
      <c r="AD107" s="35"/>
      <c r="AE107" s="35"/>
    </row>
    <row r="108" spans="1:47" s="2" customFormat="1" ht="12" customHeight="1">
      <c r="A108" s="35"/>
      <c r="B108" s="36"/>
      <c r="C108" s="29" t="s">
        <v>16</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47" s="2" customFormat="1" ht="16.5" customHeight="1">
      <c r="A109" s="35"/>
      <c r="B109" s="36"/>
      <c r="C109" s="37"/>
      <c r="D109" s="37"/>
      <c r="E109" s="313" t="str">
        <f>E7</f>
        <v>REKONSTRUKCE RODINNÉHO POKOJE</v>
      </c>
      <c r="F109" s="314"/>
      <c r="G109" s="314"/>
      <c r="H109" s="314"/>
      <c r="I109" s="37"/>
      <c r="J109" s="37"/>
      <c r="K109" s="37"/>
      <c r="L109" s="52"/>
      <c r="S109" s="35"/>
      <c r="T109" s="35"/>
      <c r="U109" s="35"/>
      <c r="V109" s="35"/>
      <c r="W109" s="35"/>
      <c r="X109" s="35"/>
      <c r="Y109" s="35"/>
      <c r="Z109" s="35"/>
      <c r="AA109" s="35"/>
      <c r="AB109" s="35"/>
      <c r="AC109" s="35"/>
      <c r="AD109" s="35"/>
      <c r="AE109" s="35"/>
    </row>
    <row r="110" spans="1:47" s="1" customFormat="1" ht="12" customHeight="1">
      <c r="B110" s="21"/>
      <c r="C110" s="29" t="s">
        <v>119</v>
      </c>
      <c r="D110" s="22"/>
      <c r="E110" s="22"/>
      <c r="F110" s="22"/>
      <c r="G110" s="22"/>
      <c r="H110" s="22"/>
      <c r="I110" s="22"/>
      <c r="J110" s="22"/>
      <c r="K110" s="22"/>
      <c r="L110" s="20"/>
    </row>
    <row r="111" spans="1:47" s="2" customFormat="1" ht="16.5" customHeight="1">
      <c r="A111" s="35"/>
      <c r="B111" s="36"/>
      <c r="C111" s="37"/>
      <c r="D111" s="37"/>
      <c r="E111" s="313" t="s">
        <v>576</v>
      </c>
      <c r="F111" s="315"/>
      <c r="G111" s="315"/>
      <c r="H111" s="315"/>
      <c r="I111" s="37"/>
      <c r="J111" s="37"/>
      <c r="K111" s="37"/>
      <c r="L111" s="52"/>
      <c r="S111" s="35"/>
      <c r="T111" s="35"/>
      <c r="U111" s="35"/>
      <c r="V111" s="35"/>
      <c r="W111" s="35"/>
      <c r="X111" s="35"/>
      <c r="Y111" s="35"/>
      <c r="Z111" s="35"/>
      <c r="AA111" s="35"/>
      <c r="AB111" s="35"/>
      <c r="AC111" s="35"/>
      <c r="AD111" s="35"/>
      <c r="AE111" s="35"/>
    </row>
    <row r="112" spans="1:47" s="2" customFormat="1" ht="12" customHeight="1">
      <c r="A112" s="35"/>
      <c r="B112" s="36"/>
      <c r="C112" s="29" t="s">
        <v>577</v>
      </c>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6.5" customHeight="1">
      <c r="A113" s="35"/>
      <c r="B113" s="36"/>
      <c r="C113" s="37"/>
      <c r="D113" s="37"/>
      <c r="E113" s="261" t="str">
        <f>E11</f>
        <v>D.1.4.1 - Zdravotně technické instalace</v>
      </c>
      <c r="F113" s="315"/>
      <c r="G113" s="315"/>
      <c r="H113" s="315"/>
      <c r="I113" s="37"/>
      <c r="J113" s="37"/>
      <c r="K113" s="37"/>
      <c r="L113" s="52"/>
      <c r="S113" s="35"/>
      <c r="T113" s="35"/>
      <c r="U113" s="35"/>
      <c r="V113" s="35"/>
      <c r="W113" s="35"/>
      <c r="X113" s="35"/>
      <c r="Y113" s="35"/>
      <c r="Z113" s="35"/>
      <c r="AA113" s="35"/>
      <c r="AB113" s="35"/>
      <c r="AC113" s="35"/>
      <c r="AD113" s="35"/>
      <c r="AE113" s="35"/>
    </row>
    <row r="114" spans="1:65" s="2" customFormat="1" ht="6.95" customHeight="1">
      <c r="A114" s="35"/>
      <c r="B114" s="36"/>
      <c r="C114" s="37"/>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5" s="2" customFormat="1" ht="12" customHeight="1">
      <c r="A115" s="35"/>
      <c r="B115" s="36"/>
      <c r="C115" s="29" t="s">
        <v>22</v>
      </c>
      <c r="D115" s="37"/>
      <c r="E115" s="37"/>
      <c r="F115" s="27" t="str">
        <f>F14</f>
        <v xml:space="preserve"> </v>
      </c>
      <c r="G115" s="37"/>
      <c r="H115" s="37"/>
      <c r="I115" s="29" t="s">
        <v>24</v>
      </c>
      <c r="J115" s="67" t="str">
        <f>IF(J14="","",J14)</f>
        <v>3. 6. 2022</v>
      </c>
      <c r="K115" s="37"/>
      <c r="L115" s="52"/>
      <c r="S115" s="35"/>
      <c r="T115" s="35"/>
      <c r="U115" s="35"/>
      <c r="V115" s="35"/>
      <c r="W115" s="35"/>
      <c r="X115" s="35"/>
      <c r="Y115" s="35"/>
      <c r="Z115" s="35"/>
      <c r="AA115" s="35"/>
      <c r="AB115" s="35"/>
      <c r="AC115" s="35"/>
      <c r="AD115" s="35"/>
      <c r="AE115" s="35"/>
    </row>
    <row r="116" spans="1:65" s="2" customFormat="1" ht="6.95" customHeight="1">
      <c r="A116" s="35"/>
      <c r="B116" s="36"/>
      <c r="C116" s="37"/>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65" s="2" customFormat="1" ht="15.2" customHeight="1">
      <c r="A117" s="35"/>
      <c r="B117" s="36"/>
      <c r="C117" s="29" t="s">
        <v>30</v>
      </c>
      <c r="D117" s="37"/>
      <c r="E117" s="37"/>
      <c r="F117" s="27" t="str">
        <f>E17</f>
        <v>Nemocnice Třinec, p.o.</v>
      </c>
      <c r="G117" s="37"/>
      <c r="H117" s="37"/>
      <c r="I117" s="29" t="s">
        <v>36</v>
      </c>
      <c r="J117" s="33" t="str">
        <f>E23</f>
        <v>KANIA a.s.</v>
      </c>
      <c r="K117" s="37"/>
      <c r="L117" s="52"/>
      <c r="S117" s="35"/>
      <c r="T117" s="35"/>
      <c r="U117" s="35"/>
      <c r="V117" s="35"/>
      <c r="W117" s="35"/>
      <c r="X117" s="35"/>
      <c r="Y117" s="35"/>
      <c r="Z117" s="35"/>
      <c r="AA117" s="35"/>
      <c r="AB117" s="35"/>
      <c r="AC117" s="35"/>
      <c r="AD117" s="35"/>
      <c r="AE117" s="35"/>
    </row>
    <row r="118" spans="1:65" s="2" customFormat="1" ht="15.2" customHeight="1">
      <c r="A118" s="35"/>
      <c r="B118" s="36"/>
      <c r="C118" s="29" t="s">
        <v>34</v>
      </c>
      <c r="D118" s="37"/>
      <c r="E118" s="37"/>
      <c r="F118" s="27" t="str">
        <f>IF(E20="","",E20)</f>
        <v>Vyplň údaj</v>
      </c>
      <c r="G118" s="37"/>
      <c r="H118" s="37"/>
      <c r="I118" s="29" t="s">
        <v>39</v>
      </c>
      <c r="J118" s="33" t="str">
        <f>E26</f>
        <v xml:space="preserve"> </v>
      </c>
      <c r="K118" s="37"/>
      <c r="L118" s="52"/>
      <c r="S118" s="35"/>
      <c r="T118" s="35"/>
      <c r="U118" s="35"/>
      <c r="V118" s="35"/>
      <c r="W118" s="35"/>
      <c r="X118" s="35"/>
      <c r="Y118" s="35"/>
      <c r="Z118" s="35"/>
      <c r="AA118" s="35"/>
      <c r="AB118" s="35"/>
      <c r="AC118" s="35"/>
      <c r="AD118" s="35"/>
      <c r="AE118" s="35"/>
    </row>
    <row r="119" spans="1:65" s="2" customFormat="1" ht="10.35" customHeight="1">
      <c r="A119" s="35"/>
      <c r="B119" s="36"/>
      <c r="C119" s="37"/>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5" s="11" customFormat="1" ht="29.25" customHeight="1">
      <c r="A120" s="165"/>
      <c r="B120" s="166"/>
      <c r="C120" s="167" t="s">
        <v>146</v>
      </c>
      <c r="D120" s="168" t="s">
        <v>67</v>
      </c>
      <c r="E120" s="168" t="s">
        <v>63</v>
      </c>
      <c r="F120" s="168" t="s">
        <v>64</v>
      </c>
      <c r="G120" s="168" t="s">
        <v>147</v>
      </c>
      <c r="H120" s="168" t="s">
        <v>148</v>
      </c>
      <c r="I120" s="168" t="s">
        <v>149</v>
      </c>
      <c r="J120" s="168" t="s">
        <v>123</v>
      </c>
      <c r="K120" s="169" t="s">
        <v>150</v>
      </c>
      <c r="L120" s="170"/>
      <c r="M120" s="76" t="s">
        <v>1</v>
      </c>
      <c r="N120" s="77" t="s">
        <v>46</v>
      </c>
      <c r="O120" s="77" t="s">
        <v>151</v>
      </c>
      <c r="P120" s="77" t="s">
        <v>152</v>
      </c>
      <c r="Q120" s="77" t="s">
        <v>153</v>
      </c>
      <c r="R120" s="77" t="s">
        <v>154</v>
      </c>
      <c r="S120" s="77" t="s">
        <v>155</v>
      </c>
      <c r="T120" s="78" t="s">
        <v>156</v>
      </c>
      <c r="U120" s="165"/>
      <c r="V120" s="165"/>
      <c r="W120" s="165"/>
      <c r="X120" s="165"/>
      <c r="Y120" s="165"/>
      <c r="Z120" s="165"/>
      <c r="AA120" s="165"/>
      <c r="AB120" s="165"/>
      <c r="AC120" s="165"/>
      <c r="AD120" s="165"/>
      <c r="AE120" s="165"/>
    </row>
    <row r="121" spans="1:65" s="2" customFormat="1" ht="22.9" customHeight="1">
      <c r="A121" s="35"/>
      <c r="B121" s="36"/>
      <c r="C121" s="83" t="s">
        <v>157</v>
      </c>
      <c r="D121" s="37"/>
      <c r="E121" s="37"/>
      <c r="F121" s="37"/>
      <c r="G121" s="37"/>
      <c r="H121" s="37"/>
      <c r="I121" s="37"/>
      <c r="J121" s="171">
        <f>BK121</f>
        <v>0</v>
      </c>
      <c r="K121" s="37"/>
      <c r="L121" s="40"/>
      <c r="M121" s="79"/>
      <c r="N121" s="172"/>
      <c r="O121" s="80"/>
      <c r="P121" s="173">
        <f>P122</f>
        <v>0</v>
      </c>
      <c r="Q121" s="80"/>
      <c r="R121" s="173">
        <f>R122</f>
        <v>0</v>
      </c>
      <c r="S121" s="80"/>
      <c r="T121" s="174">
        <f>T122</f>
        <v>0</v>
      </c>
      <c r="U121" s="35"/>
      <c r="V121" s="35"/>
      <c r="W121" s="35"/>
      <c r="X121" s="35"/>
      <c r="Y121" s="35"/>
      <c r="Z121" s="35"/>
      <c r="AA121" s="35"/>
      <c r="AB121" s="35"/>
      <c r="AC121" s="35"/>
      <c r="AD121" s="35"/>
      <c r="AE121" s="35"/>
      <c r="AT121" s="17" t="s">
        <v>81</v>
      </c>
      <c r="AU121" s="17" t="s">
        <v>125</v>
      </c>
      <c r="BK121" s="175">
        <f>BK122</f>
        <v>0</v>
      </c>
    </row>
    <row r="122" spans="1:65" s="12" customFormat="1" ht="25.9" customHeight="1">
      <c r="B122" s="176"/>
      <c r="C122" s="177"/>
      <c r="D122" s="178" t="s">
        <v>81</v>
      </c>
      <c r="E122" s="179" t="s">
        <v>580</v>
      </c>
      <c r="F122" s="179" t="s">
        <v>94</v>
      </c>
      <c r="G122" s="177"/>
      <c r="H122" s="177"/>
      <c r="I122" s="180"/>
      <c r="J122" s="181">
        <f>BK122</f>
        <v>0</v>
      </c>
      <c r="K122" s="177"/>
      <c r="L122" s="182"/>
      <c r="M122" s="183"/>
      <c r="N122" s="184"/>
      <c r="O122" s="184"/>
      <c r="P122" s="185">
        <f>P123</f>
        <v>0</v>
      </c>
      <c r="Q122" s="184"/>
      <c r="R122" s="185">
        <f>R123</f>
        <v>0</v>
      </c>
      <c r="S122" s="184"/>
      <c r="T122" s="186">
        <f>T123</f>
        <v>0</v>
      </c>
      <c r="AR122" s="187" t="s">
        <v>168</v>
      </c>
      <c r="AT122" s="188" t="s">
        <v>81</v>
      </c>
      <c r="AU122" s="188" t="s">
        <v>82</v>
      </c>
      <c r="AY122" s="187" t="s">
        <v>160</v>
      </c>
      <c r="BK122" s="189">
        <f>BK123</f>
        <v>0</v>
      </c>
    </row>
    <row r="123" spans="1:65" s="2" customFormat="1" ht="16.5" customHeight="1">
      <c r="A123" s="35"/>
      <c r="B123" s="36"/>
      <c r="C123" s="192" t="s">
        <v>90</v>
      </c>
      <c r="D123" s="192" t="s">
        <v>163</v>
      </c>
      <c r="E123" s="193" t="s">
        <v>581</v>
      </c>
      <c r="F123" s="194" t="s">
        <v>582</v>
      </c>
      <c r="G123" s="195" t="s">
        <v>583</v>
      </c>
      <c r="H123" s="196">
        <v>1</v>
      </c>
      <c r="I123" s="197"/>
      <c r="J123" s="198">
        <f>ROUND(I123*H123,2)</f>
        <v>0</v>
      </c>
      <c r="K123" s="194" t="s">
        <v>1</v>
      </c>
      <c r="L123" s="40"/>
      <c r="M123" s="257" t="s">
        <v>1</v>
      </c>
      <c r="N123" s="258" t="s">
        <v>47</v>
      </c>
      <c r="O123" s="255"/>
      <c r="P123" s="259">
        <f>O123*H123</f>
        <v>0</v>
      </c>
      <c r="Q123" s="259">
        <v>0</v>
      </c>
      <c r="R123" s="259">
        <f>Q123*H123</f>
        <v>0</v>
      </c>
      <c r="S123" s="259">
        <v>0</v>
      </c>
      <c r="T123" s="260">
        <f>S123*H123</f>
        <v>0</v>
      </c>
      <c r="U123" s="35"/>
      <c r="V123" s="35"/>
      <c r="W123" s="35"/>
      <c r="X123" s="35"/>
      <c r="Y123" s="35"/>
      <c r="Z123" s="35"/>
      <c r="AA123" s="35"/>
      <c r="AB123" s="35"/>
      <c r="AC123" s="35"/>
      <c r="AD123" s="35"/>
      <c r="AE123" s="35"/>
      <c r="AR123" s="203" t="s">
        <v>557</v>
      </c>
      <c r="AT123" s="203" t="s">
        <v>163</v>
      </c>
      <c r="AU123" s="203" t="s">
        <v>90</v>
      </c>
      <c r="AY123" s="17" t="s">
        <v>160</v>
      </c>
      <c r="BE123" s="204">
        <f>IF(N123="základní",J123,0)</f>
        <v>0</v>
      </c>
      <c r="BF123" s="204">
        <f>IF(N123="snížená",J123,0)</f>
        <v>0</v>
      </c>
      <c r="BG123" s="204">
        <f>IF(N123="zákl. přenesená",J123,0)</f>
        <v>0</v>
      </c>
      <c r="BH123" s="204">
        <f>IF(N123="sníž. přenesená",J123,0)</f>
        <v>0</v>
      </c>
      <c r="BI123" s="204">
        <f>IF(N123="nulová",J123,0)</f>
        <v>0</v>
      </c>
      <c r="BJ123" s="17" t="s">
        <v>90</v>
      </c>
      <c r="BK123" s="204">
        <f>ROUND(I123*H123,2)</f>
        <v>0</v>
      </c>
      <c r="BL123" s="17" t="s">
        <v>557</v>
      </c>
      <c r="BM123" s="203" t="s">
        <v>584</v>
      </c>
    </row>
    <row r="124" spans="1:65" s="2" customFormat="1" ht="6.95" customHeight="1">
      <c r="A124" s="35"/>
      <c r="B124" s="55"/>
      <c r="C124" s="56"/>
      <c r="D124" s="56"/>
      <c r="E124" s="56"/>
      <c r="F124" s="56"/>
      <c r="G124" s="56"/>
      <c r="H124" s="56"/>
      <c r="I124" s="56"/>
      <c r="J124" s="56"/>
      <c r="K124" s="56"/>
      <c r="L124" s="40"/>
      <c r="M124" s="35"/>
      <c r="O124" s="35"/>
      <c r="P124" s="35"/>
      <c r="Q124" s="35"/>
      <c r="R124" s="35"/>
      <c r="S124" s="35"/>
      <c r="T124" s="35"/>
      <c r="U124" s="35"/>
      <c r="V124" s="35"/>
      <c r="W124" s="35"/>
      <c r="X124" s="35"/>
      <c r="Y124" s="35"/>
      <c r="Z124" s="35"/>
      <c r="AA124" s="35"/>
      <c r="AB124" s="35"/>
      <c r="AC124" s="35"/>
      <c r="AD124" s="35"/>
      <c r="AE124" s="35"/>
    </row>
  </sheetData>
  <sheetProtection algorithmName="SHA-512" hashValue="uhduBQWEFlUHT0WcCgw1uun6acpSXQwQPqIZQc0ZVyeq/U6gN42rhaE7OZKN45KBwnTD4x38/Wvk2nC+Itp8Iw==" saltValue="EFE08xrdYD69ZOHcTyh4sjcuHYAGjQ/Rq9T8THkHJRmkWeOP26HH2rhObGaPL6LgMMeUB/s+Qpmx4OEWdKU3NQ==" spinCount="100000" sheet="1" objects="1" scenarios="1" formatColumns="0" formatRows="0" autoFilter="0"/>
  <autoFilter ref="C120:K123"/>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5"/>
  <sheetViews>
    <sheetView showGridLines="0" topLeftCell="A109"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5"/>
      <c r="M2" s="305"/>
      <c r="N2" s="305"/>
      <c r="O2" s="305"/>
      <c r="P2" s="305"/>
      <c r="Q2" s="305"/>
      <c r="R2" s="305"/>
      <c r="S2" s="305"/>
      <c r="T2" s="305"/>
      <c r="U2" s="305"/>
      <c r="V2" s="305"/>
      <c r="AT2" s="17" t="s">
        <v>102</v>
      </c>
    </row>
    <row r="3" spans="1:46" s="1" customFormat="1" ht="6.95" customHeight="1">
      <c r="B3" s="116"/>
      <c r="C3" s="117"/>
      <c r="D3" s="117"/>
      <c r="E3" s="117"/>
      <c r="F3" s="117"/>
      <c r="G3" s="117"/>
      <c r="H3" s="117"/>
      <c r="I3" s="117"/>
      <c r="J3" s="117"/>
      <c r="K3" s="117"/>
      <c r="L3" s="20"/>
      <c r="AT3" s="17" t="s">
        <v>92</v>
      </c>
    </row>
    <row r="4" spans="1:46" s="1" customFormat="1" ht="24.95" customHeight="1">
      <c r="B4" s="20"/>
      <c r="D4" s="118" t="s">
        <v>118</v>
      </c>
      <c r="L4" s="20"/>
      <c r="M4" s="119" t="s">
        <v>10</v>
      </c>
      <c r="AT4" s="17" t="s">
        <v>4</v>
      </c>
    </row>
    <row r="5" spans="1:46" s="1" customFormat="1" ht="6.95" customHeight="1">
      <c r="B5" s="20"/>
      <c r="L5" s="20"/>
    </row>
    <row r="6" spans="1:46" s="1" customFormat="1" ht="12" customHeight="1">
      <c r="B6" s="20"/>
      <c r="D6" s="120" t="s">
        <v>16</v>
      </c>
      <c r="L6" s="20"/>
    </row>
    <row r="7" spans="1:46" s="1" customFormat="1" ht="16.5" customHeight="1">
      <c r="B7" s="20"/>
      <c r="E7" s="306" t="str">
        <f>'Rekapitulace stavby'!K6</f>
        <v>REKONSTRUKCE RODINNÉHO POKOJE</v>
      </c>
      <c r="F7" s="307"/>
      <c r="G7" s="307"/>
      <c r="H7" s="307"/>
      <c r="L7" s="20"/>
    </row>
    <row r="8" spans="1:46" s="1" customFormat="1" ht="12" customHeight="1">
      <c r="B8" s="20"/>
      <c r="D8" s="120" t="s">
        <v>119</v>
      </c>
      <c r="L8" s="20"/>
    </row>
    <row r="9" spans="1:46" s="2" customFormat="1" ht="16.5" customHeight="1">
      <c r="A9" s="35"/>
      <c r="B9" s="40"/>
      <c r="C9" s="35"/>
      <c r="D9" s="35"/>
      <c r="E9" s="306" t="s">
        <v>576</v>
      </c>
      <c r="F9" s="309"/>
      <c r="G9" s="309"/>
      <c r="H9" s="309"/>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577</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08" t="s">
        <v>585</v>
      </c>
      <c r="F11" s="309"/>
      <c r="G11" s="309"/>
      <c r="H11" s="309"/>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19</v>
      </c>
      <c r="G13" s="35"/>
      <c r="H13" s="35"/>
      <c r="I13" s="120" t="s">
        <v>20</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22</v>
      </c>
      <c r="E14" s="35"/>
      <c r="F14" s="111" t="s">
        <v>23</v>
      </c>
      <c r="G14" s="35"/>
      <c r="H14" s="35"/>
      <c r="I14" s="120" t="s">
        <v>24</v>
      </c>
      <c r="J14" s="121" t="str">
        <f>'Rekapitulace stavby'!AN8</f>
        <v>3. 6. 2022</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30</v>
      </c>
      <c r="E16" s="35"/>
      <c r="F16" s="35"/>
      <c r="G16" s="35"/>
      <c r="H16" s="35"/>
      <c r="I16" s="120" t="s">
        <v>31</v>
      </c>
      <c r="J16" s="111" t="s">
        <v>1</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32</v>
      </c>
      <c r="F17" s="35"/>
      <c r="G17" s="35"/>
      <c r="H17" s="35"/>
      <c r="I17" s="120" t="s">
        <v>33</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34</v>
      </c>
      <c r="E19" s="35"/>
      <c r="F19" s="35"/>
      <c r="G19" s="35"/>
      <c r="H19" s="35"/>
      <c r="I19" s="120" t="s">
        <v>31</v>
      </c>
      <c r="J19" s="30"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10" t="str">
        <f>'Rekapitulace stavby'!E14</f>
        <v>Vyplň údaj</v>
      </c>
      <c r="F20" s="311"/>
      <c r="G20" s="311"/>
      <c r="H20" s="311"/>
      <c r="I20" s="120" t="s">
        <v>33</v>
      </c>
      <c r="J20" s="30"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36</v>
      </c>
      <c r="E22" s="35"/>
      <c r="F22" s="35"/>
      <c r="G22" s="35"/>
      <c r="H22" s="35"/>
      <c r="I22" s="120" t="s">
        <v>31</v>
      </c>
      <c r="J22" s="111" t="s">
        <v>1</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37</v>
      </c>
      <c r="F23" s="35"/>
      <c r="G23" s="35"/>
      <c r="H23" s="35"/>
      <c r="I23" s="120" t="s">
        <v>33</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39</v>
      </c>
      <c r="E25" s="35"/>
      <c r="F25" s="35"/>
      <c r="G25" s="35"/>
      <c r="H25" s="35"/>
      <c r="I25" s="120" t="s">
        <v>31</v>
      </c>
      <c r="J25" s="111" t="str">
        <f>IF('Rekapitulace stavby'!AN19="","",'Rekapitulace stavby'!AN19)</f>
        <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tr">
        <f>IF('Rekapitulace stavby'!E20="","",'Rekapitulace stavby'!E20)</f>
        <v xml:space="preserve"> </v>
      </c>
      <c r="F26" s="35"/>
      <c r="G26" s="35"/>
      <c r="H26" s="35"/>
      <c r="I26" s="120" t="s">
        <v>33</v>
      </c>
      <c r="J26" s="111" t="str">
        <f>IF('Rekapitulace stavby'!AN20="","",'Rekapitulace stavby'!AN20)</f>
        <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40</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95.25" customHeight="1">
      <c r="A29" s="122"/>
      <c r="B29" s="123"/>
      <c r="C29" s="122"/>
      <c r="D29" s="122"/>
      <c r="E29" s="312" t="s">
        <v>41</v>
      </c>
      <c r="F29" s="312"/>
      <c r="G29" s="312"/>
      <c r="H29" s="312"/>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42</v>
      </c>
      <c r="E32" s="35"/>
      <c r="F32" s="35"/>
      <c r="G32" s="35"/>
      <c r="H32" s="35"/>
      <c r="I32" s="35"/>
      <c r="J32" s="127">
        <f>ROUND(J121,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44</v>
      </c>
      <c r="G34" s="35"/>
      <c r="H34" s="35"/>
      <c r="I34" s="128" t="s">
        <v>43</v>
      </c>
      <c r="J34" s="128" t="s">
        <v>45</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46</v>
      </c>
      <c r="E35" s="120" t="s">
        <v>47</v>
      </c>
      <c r="F35" s="130">
        <f>ROUND((SUM(BE121:BE124)),  2)</f>
        <v>0</v>
      </c>
      <c r="G35" s="35"/>
      <c r="H35" s="35"/>
      <c r="I35" s="131">
        <v>0.21</v>
      </c>
      <c r="J35" s="130">
        <f>ROUND(((SUM(BE121:BE124))*I35),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48</v>
      </c>
      <c r="F36" s="130">
        <f>ROUND((SUM(BF121:BF124)),  2)</f>
        <v>0</v>
      </c>
      <c r="G36" s="35"/>
      <c r="H36" s="35"/>
      <c r="I36" s="131">
        <v>0.15</v>
      </c>
      <c r="J36" s="130">
        <f>ROUND(((SUM(BF121:BF124))*I36),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49</v>
      </c>
      <c r="F37" s="130">
        <f>ROUND((SUM(BG121:BG124)),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50</v>
      </c>
      <c r="F38" s="130">
        <f>ROUND((SUM(BH121:BH124)),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51</v>
      </c>
      <c r="F39" s="130">
        <f>ROUND((SUM(BI121:BI124)),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52</v>
      </c>
      <c r="E41" s="134"/>
      <c r="F41" s="134"/>
      <c r="G41" s="135" t="s">
        <v>53</v>
      </c>
      <c r="H41" s="136" t="s">
        <v>54</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2"/>
      <c r="D50" s="139" t="s">
        <v>55</v>
      </c>
      <c r="E50" s="140"/>
      <c r="F50" s="140"/>
      <c r="G50" s="139" t="s">
        <v>56</v>
      </c>
      <c r="H50" s="140"/>
      <c r="I50" s="140"/>
      <c r="J50" s="140"/>
      <c r="K50" s="140"/>
      <c r="L50" s="52"/>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5"/>
      <c r="B61" s="40"/>
      <c r="C61" s="35"/>
      <c r="D61" s="141" t="s">
        <v>57</v>
      </c>
      <c r="E61" s="142"/>
      <c r="F61" s="143" t="s">
        <v>58</v>
      </c>
      <c r="G61" s="141" t="s">
        <v>57</v>
      </c>
      <c r="H61" s="142"/>
      <c r="I61" s="142"/>
      <c r="J61" s="144" t="s">
        <v>58</v>
      </c>
      <c r="K61" s="142"/>
      <c r="L61" s="52"/>
      <c r="S61" s="35"/>
      <c r="T61" s="35"/>
      <c r="U61" s="35"/>
      <c r="V61" s="35"/>
      <c r="W61" s="35"/>
      <c r="X61" s="35"/>
      <c r="Y61" s="35"/>
      <c r="Z61" s="35"/>
      <c r="AA61" s="35"/>
      <c r="AB61" s="35"/>
      <c r="AC61" s="35"/>
      <c r="AD61" s="35"/>
      <c r="AE61" s="35"/>
    </row>
    <row r="62" spans="1:31" ht="11.25">
      <c r="B62" s="20"/>
      <c r="L62" s="20"/>
    </row>
    <row r="63" spans="1:31" ht="11.25">
      <c r="B63" s="20"/>
      <c r="L63" s="20"/>
    </row>
    <row r="64" spans="1:31" ht="11.25">
      <c r="B64" s="20"/>
      <c r="L64" s="20"/>
    </row>
    <row r="65" spans="1:31" s="2" customFormat="1" ht="12.75">
      <c r="A65" s="35"/>
      <c r="B65" s="40"/>
      <c r="C65" s="35"/>
      <c r="D65" s="139" t="s">
        <v>59</v>
      </c>
      <c r="E65" s="145"/>
      <c r="F65" s="145"/>
      <c r="G65" s="139" t="s">
        <v>60</v>
      </c>
      <c r="H65" s="145"/>
      <c r="I65" s="145"/>
      <c r="J65" s="145"/>
      <c r="K65" s="145"/>
      <c r="L65" s="52"/>
      <c r="S65" s="35"/>
      <c r="T65" s="35"/>
      <c r="U65" s="35"/>
      <c r="V65" s="35"/>
      <c r="W65" s="35"/>
      <c r="X65" s="35"/>
      <c r="Y65" s="35"/>
      <c r="Z65" s="35"/>
      <c r="AA65" s="35"/>
      <c r="AB65" s="35"/>
      <c r="AC65" s="35"/>
      <c r="AD65" s="35"/>
      <c r="AE65" s="35"/>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5"/>
      <c r="B76" s="40"/>
      <c r="C76" s="35"/>
      <c r="D76" s="141" t="s">
        <v>57</v>
      </c>
      <c r="E76" s="142"/>
      <c r="F76" s="143" t="s">
        <v>58</v>
      </c>
      <c r="G76" s="141" t="s">
        <v>57</v>
      </c>
      <c r="H76" s="142"/>
      <c r="I76" s="142"/>
      <c r="J76" s="144" t="s">
        <v>58</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3" t="s">
        <v>121</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29"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13" t="str">
        <f>E7</f>
        <v>REKONSTRUKCE RODINNÉHO POKOJE</v>
      </c>
      <c r="F85" s="314"/>
      <c r="G85" s="314"/>
      <c r="H85" s="314"/>
      <c r="I85" s="37"/>
      <c r="J85" s="37"/>
      <c r="K85" s="37"/>
      <c r="L85" s="52"/>
      <c r="S85" s="35"/>
      <c r="T85" s="35"/>
      <c r="U85" s="35"/>
      <c r="V85" s="35"/>
      <c r="W85" s="35"/>
      <c r="X85" s="35"/>
      <c r="Y85" s="35"/>
      <c r="Z85" s="35"/>
      <c r="AA85" s="35"/>
      <c r="AB85" s="35"/>
      <c r="AC85" s="35"/>
      <c r="AD85" s="35"/>
      <c r="AE85" s="35"/>
    </row>
    <row r="86" spans="1:31" s="1" customFormat="1" ht="12" customHeight="1">
      <c r="B86" s="21"/>
      <c r="C86" s="29" t="s">
        <v>119</v>
      </c>
      <c r="D86" s="22"/>
      <c r="E86" s="22"/>
      <c r="F86" s="22"/>
      <c r="G86" s="22"/>
      <c r="H86" s="22"/>
      <c r="I86" s="22"/>
      <c r="J86" s="22"/>
      <c r="K86" s="22"/>
      <c r="L86" s="20"/>
    </row>
    <row r="87" spans="1:31" s="2" customFormat="1" ht="16.5" customHeight="1">
      <c r="A87" s="35"/>
      <c r="B87" s="36"/>
      <c r="C87" s="37"/>
      <c r="D87" s="37"/>
      <c r="E87" s="313" t="s">
        <v>576</v>
      </c>
      <c r="F87" s="315"/>
      <c r="G87" s="315"/>
      <c r="H87" s="315"/>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29" t="s">
        <v>577</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61" t="str">
        <f>E11</f>
        <v>D.1.4.2 - Vzduchotechnika, chlazení a vytápění</v>
      </c>
      <c r="F89" s="315"/>
      <c r="G89" s="315"/>
      <c r="H89" s="315"/>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29" t="s">
        <v>22</v>
      </c>
      <c r="D91" s="37"/>
      <c r="E91" s="37"/>
      <c r="F91" s="27" t="str">
        <f>F14</f>
        <v xml:space="preserve"> </v>
      </c>
      <c r="G91" s="37"/>
      <c r="H91" s="37"/>
      <c r="I91" s="29" t="s">
        <v>24</v>
      </c>
      <c r="J91" s="67" t="str">
        <f>IF(J14="","",J14)</f>
        <v>3. 6. 2022</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15.2" customHeight="1">
      <c r="A93" s="35"/>
      <c r="B93" s="36"/>
      <c r="C93" s="29" t="s">
        <v>30</v>
      </c>
      <c r="D93" s="37"/>
      <c r="E93" s="37"/>
      <c r="F93" s="27" t="str">
        <f>E17</f>
        <v>Nemocnice Třinec, p.o.</v>
      </c>
      <c r="G93" s="37"/>
      <c r="H93" s="37"/>
      <c r="I93" s="29" t="s">
        <v>36</v>
      </c>
      <c r="J93" s="33" t="str">
        <f>E23</f>
        <v>KANIA a.s.</v>
      </c>
      <c r="K93" s="37"/>
      <c r="L93" s="52"/>
      <c r="S93" s="35"/>
      <c r="T93" s="35"/>
      <c r="U93" s="35"/>
      <c r="V93" s="35"/>
      <c r="W93" s="35"/>
      <c r="X93" s="35"/>
      <c r="Y93" s="35"/>
      <c r="Z93" s="35"/>
      <c r="AA93" s="35"/>
      <c r="AB93" s="35"/>
      <c r="AC93" s="35"/>
      <c r="AD93" s="35"/>
      <c r="AE93" s="35"/>
    </row>
    <row r="94" spans="1:31" s="2" customFormat="1" ht="15.2" customHeight="1">
      <c r="A94" s="35"/>
      <c r="B94" s="36"/>
      <c r="C94" s="29" t="s">
        <v>34</v>
      </c>
      <c r="D94" s="37"/>
      <c r="E94" s="37"/>
      <c r="F94" s="27" t="str">
        <f>IF(E20="","",E20)</f>
        <v>Vyplň údaj</v>
      </c>
      <c r="G94" s="37"/>
      <c r="H94" s="37"/>
      <c r="I94" s="29" t="s">
        <v>39</v>
      </c>
      <c r="J94" s="33" t="str">
        <f>E26</f>
        <v xml:space="preserve"> </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122</v>
      </c>
      <c r="D96" s="151"/>
      <c r="E96" s="151"/>
      <c r="F96" s="151"/>
      <c r="G96" s="151"/>
      <c r="H96" s="151"/>
      <c r="I96" s="151"/>
      <c r="J96" s="152" t="s">
        <v>123</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124</v>
      </c>
      <c r="D98" s="37"/>
      <c r="E98" s="37"/>
      <c r="F98" s="37"/>
      <c r="G98" s="37"/>
      <c r="H98" s="37"/>
      <c r="I98" s="37"/>
      <c r="J98" s="85">
        <f>J121</f>
        <v>0</v>
      </c>
      <c r="K98" s="37"/>
      <c r="L98" s="52"/>
      <c r="S98" s="35"/>
      <c r="T98" s="35"/>
      <c r="U98" s="35"/>
      <c r="V98" s="35"/>
      <c r="W98" s="35"/>
      <c r="X98" s="35"/>
      <c r="Y98" s="35"/>
      <c r="Z98" s="35"/>
      <c r="AA98" s="35"/>
      <c r="AB98" s="35"/>
      <c r="AC98" s="35"/>
      <c r="AD98" s="35"/>
      <c r="AE98" s="35"/>
      <c r="AU98" s="17" t="s">
        <v>125</v>
      </c>
    </row>
    <row r="99" spans="1:47" s="9" customFormat="1" ht="24.95" customHeight="1">
      <c r="B99" s="154"/>
      <c r="C99" s="155"/>
      <c r="D99" s="156" t="s">
        <v>579</v>
      </c>
      <c r="E99" s="157"/>
      <c r="F99" s="157"/>
      <c r="G99" s="157"/>
      <c r="H99" s="157"/>
      <c r="I99" s="157"/>
      <c r="J99" s="158">
        <f>J122</f>
        <v>0</v>
      </c>
      <c r="K99" s="155"/>
      <c r="L99" s="159"/>
    </row>
    <row r="100" spans="1:47" s="2" customFormat="1" ht="21.75" customHeight="1">
      <c r="A100" s="35"/>
      <c r="B100" s="36"/>
      <c r="C100" s="37"/>
      <c r="D100" s="37"/>
      <c r="E100" s="37"/>
      <c r="F100" s="37"/>
      <c r="G100" s="37"/>
      <c r="H100" s="37"/>
      <c r="I100" s="37"/>
      <c r="J100" s="37"/>
      <c r="K100" s="37"/>
      <c r="L100" s="52"/>
      <c r="S100" s="35"/>
      <c r="T100" s="35"/>
      <c r="U100" s="35"/>
      <c r="V100" s="35"/>
      <c r="W100" s="35"/>
      <c r="X100" s="35"/>
      <c r="Y100" s="35"/>
      <c r="Z100" s="35"/>
      <c r="AA100" s="35"/>
      <c r="AB100" s="35"/>
      <c r="AC100" s="35"/>
      <c r="AD100" s="35"/>
      <c r="AE100" s="35"/>
    </row>
    <row r="101" spans="1:47" s="2" customFormat="1" ht="6.95" customHeight="1">
      <c r="A101" s="35"/>
      <c r="B101" s="55"/>
      <c r="C101" s="56"/>
      <c r="D101" s="56"/>
      <c r="E101" s="56"/>
      <c r="F101" s="56"/>
      <c r="G101" s="56"/>
      <c r="H101" s="56"/>
      <c r="I101" s="56"/>
      <c r="J101" s="56"/>
      <c r="K101" s="56"/>
      <c r="L101" s="52"/>
      <c r="S101" s="35"/>
      <c r="T101" s="35"/>
      <c r="U101" s="35"/>
      <c r="V101" s="35"/>
      <c r="W101" s="35"/>
      <c r="X101" s="35"/>
      <c r="Y101" s="35"/>
      <c r="Z101" s="35"/>
      <c r="AA101" s="35"/>
      <c r="AB101" s="35"/>
      <c r="AC101" s="35"/>
      <c r="AD101" s="35"/>
      <c r="AE101" s="35"/>
    </row>
    <row r="105" spans="1:47" s="2" customFormat="1" ht="6.95" customHeight="1">
      <c r="A105" s="35"/>
      <c r="B105" s="57"/>
      <c r="C105" s="58"/>
      <c r="D105" s="58"/>
      <c r="E105" s="58"/>
      <c r="F105" s="58"/>
      <c r="G105" s="58"/>
      <c r="H105" s="58"/>
      <c r="I105" s="58"/>
      <c r="J105" s="58"/>
      <c r="K105" s="58"/>
      <c r="L105" s="52"/>
      <c r="S105" s="35"/>
      <c r="T105" s="35"/>
      <c r="U105" s="35"/>
      <c r="V105" s="35"/>
      <c r="W105" s="35"/>
      <c r="X105" s="35"/>
      <c r="Y105" s="35"/>
      <c r="Z105" s="35"/>
      <c r="AA105" s="35"/>
      <c r="AB105" s="35"/>
      <c r="AC105" s="35"/>
      <c r="AD105" s="35"/>
      <c r="AE105" s="35"/>
    </row>
    <row r="106" spans="1:47" s="2" customFormat="1" ht="24.95" customHeight="1">
      <c r="A106" s="35"/>
      <c r="B106" s="36"/>
      <c r="C106" s="23" t="s">
        <v>145</v>
      </c>
      <c r="D106" s="37"/>
      <c r="E106" s="37"/>
      <c r="F106" s="37"/>
      <c r="G106" s="37"/>
      <c r="H106" s="37"/>
      <c r="I106" s="37"/>
      <c r="J106" s="37"/>
      <c r="K106" s="37"/>
      <c r="L106" s="52"/>
      <c r="S106" s="35"/>
      <c r="T106" s="35"/>
      <c r="U106" s="35"/>
      <c r="V106" s="35"/>
      <c r="W106" s="35"/>
      <c r="X106" s="35"/>
      <c r="Y106" s="35"/>
      <c r="Z106" s="35"/>
      <c r="AA106" s="35"/>
      <c r="AB106" s="35"/>
      <c r="AC106" s="35"/>
      <c r="AD106" s="35"/>
      <c r="AE106" s="35"/>
    </row>
    <row r="107" spans="1:47" s="2" customFormat="1" ht="6.95" customHeight="1">
      <c r="A107" s="35"/>
      <c r="B107" s="36"/>
      <c r="C107" s="37"/>
      <c r="D107" s="37"/>
      <c r="E107" s="37"/>
      <c r="F107" s="37"/>
      <c r="G107" s="37"/>
      <c r="H107" s="37"/>
      <c r="I107" s="37"/>
      <c r="J107" s="37"/>
      <c r="K107" s="37"/>
      <c r="L107" s="52"/>
      <c r="S107" s="35"/>
      <c r="T107" s="35"/>
      <c r="U107" s="35"/>
      <c r="V107" s="35"/>
      <c r="W107" s="35"/>
      <c r="X107" s="35"/>
      <c r="Y107" s="35"/>
      <c r="Z107" s="35"/>
      <c r="AA107" s="35"/>
      <c r="AB107" s="35"/>
      <c r="AC107" s="35"/>
      <c r="AD107" s="35"/>
      <c r="AE107" s="35"/>
    </row>
    <row r="108" spans="1:47" s="2" customFormat="1" ht="12" customHeight="1">
      <c r="A108" s="35"/>
      <c r="B108" s="36"/>
      <c r="C108" s="29" t="s">
        <v>16</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47" s="2" customFormat="1" ht="16.5" customHeight="1">
      <c r="A109" s="35"/>
      <c r="B109" s="36"/>
      <c r="C109" s="37"/>
      <c r="D109" s="37"/>
      <c r="E109" s="313" t="str">
        <f>E7</f>
        <v>REKONSTRUKCE RODINNÉHO POKOJE</v>
      </c>
      <c r="F109" s="314"/>
      <c r="G109" s="314"/>
      <c r="H109" s="314"/>
      <c r="I109" s="37"/>
      <c r="J109" s="37"/>
      <c r="K109" s="37"/>
      <c r="L109" s="52"/>
      <c r="S109" s="35"/>
      <c r="T109" s="35"/>
      <c r="U109" s="35"/>
      <c r="V109" s="35"/>
      <c r="W109" s="35"/>
      <c r="X109" s="35"/>
      <c r="Y109" s="35"/>
      <c r="Z109" s="35"/>
      <c r="AA109" s="35"/>
      <c r="AB109" s="35"/>
      <c r="AC109" s="35"/>
      <c r="AD109" s="35"/>
      <c r="AE109" s="35"/>
    </row>
    <row r="110" spans="1:47" s="1" customFormat="1" ht="12" customHeight="1">
      <c r="B110" s="21"/>
      <c r="C110" s="29" t="s">
        <v>119</v>
      </c>
      <c r="D110" s="22"/>
      <c r="E110" s="22"/>
      <c r="F110" s="22"/>
      <c r="G110" s="22"/>
      <c r="H110" s="22"/>
      <c r="I110" s="22"/>
      <c r="J110" s="22"/>
      <c r="K110" s="22"/>
      <c r="L110" s="20"/>
    </row>
    <row r="111" spans="1:47" s="2" customFormat="1" ht="16.5" customHeight="1">
      <c r="A111" s="35"/>
      <c r="B111" s="36"/>
      <c r="C111" s="37"/>
      <c r="D111" s="37"/>
      <c r="E111" s="313" t="s">
        <v>576</v>
      </c>
      <c r="F111" s="315"/>
      <c r="G111" s="315"/>
      <c r="H111" s="315"/>
      <c r="I111" s="37"/>
      <c r="J111" s="37"/>
      <c r="K111" s="37"/>
      <c r="L111" s="52"/>
      <c r="S111" s="35"/>
      <c r="T111" s="35"/>
      <c r="U111" s="35"/>
      <c r="V111" s="35"/>
      <c r="W111" s="35"/>
      <c r="X111" s="35"/>
      <c r="Y111" s="35"/>
      <c r="Z111" s="35"/>
      <c r="AA111" s="35"/>
      <c r="AB111" s="35"/>
      <c r="AC111" s="35"/>
      <c r="AD111" s="35"/>
      <c r="AE111" s="35"/>
    </row>
    <row r="112" spans="1:47" s="2" customFormat="1" ht="12" customHeight="1">
      <c r="A112" s="35"/>
      <c r="B112" s="36"/>
      <c r="C112" s="29" t="s">
        <v>577</v>
      </c>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6.5" customHeight="1">
      <c r="A113" s="35"/>
      <c r="B113" s="36"/>
      <c r="C113" s="37"/>
      <c r="D113" s="37"/>
      <c r="E113" s="261" t="str">
        <f>E11</f>
        <v>D.1.4.2 - Vzduchotechnika, chlazení a vytápění</v>
      </c>
      <c r="F113" s="315"/>
      <c r="G113" s="315"/>
      <c r="H113" s="315"/>
      <c r="I113" s="37"/>
      <c r="J113" s="37"/>
      <c r="K113" s="37"/>
      <c r="L113" s="52"/>
      <c r="S113" s="35"/>
      <c r="T113" s="35"/>
      <c r="U113" s="35"/>
      <c r="V113" s="35"/>
      <c r="W113" s="35"/>
      <c r="X113" s="35"/>
      <c r="Y113" s="35"/>
      <c r="Z113" s="35"/>
      <c r="AA113" s="35"/>
      <c r="AB113" s="35"/>
      <c r="AC113" s="35"/>
      <c r="AD113" s="35"/>
      <c r="AE113" s="35"/>
    </row>
    <row r="114" spans="1:65" s="2" customFormat="1" ht="6.95" customHeight="1">
      <c r="A114" s="35"/>
      <c r="B114" s="36"/>
      <c r="C114" s="37"/>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5" s="2" customFormat="1" ht="12" customHeight="1">
      <c r="A115" s="35"/>
      <c r="B115" s="36"/>
      <c r="C115" s="29" t="s">
        <v>22</v>
      </c>
      <c r="D115" s="37"/>
      <c r="E115" s="37"/>
      <c r="F115" s="27" t="str">
        <f>F14</f>
        <v xml:space="preserve"> </v>
      </c>
      <c r="G115" s="37"/>
      <c r="H115" s="37"/>
      <c r="I115" s="29" t="s">
        <v>24</v>
      </c>
      <c r="J115" s="67" t="str">
        <f>IF(J14="","",J14)</f>
        <v>3. 6. 2022</v>
      </c>
      <c r="K115" s="37"/>
      <c r="L115" s="52"/>
      <c r="S115" s="35"/>
      <c r="T115" s="35"/>
      <c r="U115" s="35"/>
      <c r="V115" s="35"/>
      <c r="W115" s="35"/>
      <c r="X115" s="35"/>
      <c r="Y115" s="35"/>
      <c r="Z115" s="35"/>
      <c r="AA115" s="35"/>
      <c r="AB115" s="35"/>
      <c r="AC115" s="35"/>
      <c r="AD115" s="35"/>
      <c r="AE115" s="35"/>
    </row>
    <row r="116" spans="1:65" s="2" customFormat="1" ht="6.95" customHeight="1">
      <c r="A116" s="35"/>
      <c r="B116" s="36"/>
      <c r="C116" s="37"/>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65" s="2" customFormat="1" ht="15.2" customHeight="1">
      <c r="A117" s="35"/>
      <c r="B117" s="36"/>
      <c r="C117" s="29" t="s">
        <v>30</v>
      </c>
      <c r="D117" s="37"/>
      <c r="E117" s="37"/>
      <c r="F117" s="27" t="str">
        <f>E17</f>
        <v>Nemocnice Třinec, p.o.</v>
      </c>
      <c r="G117" s="37"/>
      <c r="H117" s="37"/>
      <c r="I117" s="29" t="s">
        <v>36</v>
      </c>
      <c r="J117" s="33" t="str">
        <f>E23</f>
        <v>KANIA a.s.</v>
      </c>
      <c r="K117" s="37"/>
      <c r="L117" s="52"/>
      <c r="S117" s="35"/>
      <c r="T117" s="35"/>
      <c r="U117" s="35"/>
      <c r="V117" s="35"/>
      <c r="W117" s="35"/>
      <c r="X117" s="35"/>
      <c r="Y117" s="35"/>
      <c r="Z117" s="35"/>
      <c r="AA117" s="35"/>
      <c r="AB117" s="35"/>
      <c r="AC117" s="35"/>
      <c r="AD117" s="35"/>
      <c r="AE117" s="35"/>
    </row>
    <row r="118" spans="1:65" s="2" customFormat="1" ht="15.2" customHeight="1">
      <c r="A118" s="35"/>
      <c r="B118" s="36"/>
      <c r="C118" s="29" t="s">
        <v>34</v>
      </c>
      <c r="D118" s="37"/>
      <c r="E118" s="37"/>
      <c r="F118" s="27" t="str">
        <f>IF(E20="","",E20)</f>
        <v>Vyplň údaj</v>
      </c>
      <c r="G118" s="37"/>
      <c r="H118" s="37"/>
      <c r="I118" s="29" t="s">
        <v>39</v>
      </c>
      <c r="J118" s="33" t="str">
        <f>E26</f>
        <v xml:space="preserve"> </v>
      </c>
      <c r="K118" s="37"/>
      <c r="L118" s="52"/>
      <c r="S118" s="35"/>
      <c r="T118" s="35"/>
      <c r="U118" s="35"/>
      <c r="V118" s="35"/>
      <c r="W118" s="35"/>
      <c r="X118" s="35"/>
      <c r="Y118" s="35"/>
      <c r="Z118" s="35"/>
      <c r="AA118" s="35"/>
      <c r="AB118" s="35"/>
      <c r="AC118" s="35"/>
      <c r="AD118" s="35"/>
      <c r="AE118" s="35"/>
    </row>
    <row r="119" spans="1:65" s="2" customFormat="1" ht="10.35" customHeight="1">
      <c r="A119" s="35"/>
      <c r="B119" s="36"/>
      <c r="C119" s="37"/>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5" s="11" customFormat="1" ht="29.25" customHeight="1">
      <c r="A120" s="165"/>
      <c r="B120" s="166"/>
      <c r="C120" s="167" t="s">
        <v>146</v>
      </c>
      <c r="D120" s="168" t="s">
        <v>67</v>
      </c>
      <c r="E120" s="168" t="s">
        <v>63</v>
      </c>
      <c r="F120" s="168" t="s">
        <v>64</v>
      </c>
      <c r="G120" s="168" t="s">
        <v>147</v>
      </c>
      <c r="H120" s="168" t="s">
        <v>148</v>
      </c>
      <c r="I120" s="168" t="s">
        <v>149</v>
      </c>
      <c r="J120" s="168" t="s">
        <v>123</v>
      </c>
      <c r="K120" s="169" t="s">
        <v>150</v>
      </c>
      <c r="L120" s="170"/>
      <c r="M120" s="76" t="s">
        <v>1</v>
      </c>
      <c r="N120" s="77" t="s">
        <v>46</v>
      </c>
      <c r="O120" s="77" t="s">
        <v>151</v>
      </c>
      <c r="P120" s="77" t="s">
        <v>152</v>
      </c>
      <c r="Q120" s="77" t="s">
        <v>153</v>
      </c>
      <c r="R120" s="77" t="s">
        <v>154</v>
      </c>
      <c r="S120" s="77" t="s">
        <v>155</v>
      </c>
      <c r="T120" s="78" t="s">
        <v>156</v>
      </c>
      <c r="U120" s="165"/>
      <c r="V120" s="165"/>
      <c r="W120" s="165"/>
      <c r="X120" s="165"/>
      <c r="Y120" s="165"/>
      <c r="Z120" s="165"/>
      <c r="AA120" s="165"/>
      <c r="AB120" s="165"/>
      <c r="AC120" s="165"/>
      <c r="AD120" s="165"/>
      <c r="AE120" s="165"/>
    </row>
    <row r="121" spans="1:65" s="2" customFormat="1" ht="22.9" customHeight="1">
      <c r="A121" s="35"/>
      <c r="B121" s="36"/>
      <c r="C121" s="83" t="s">
        <v>157</v>
      </c>
      <c r="D121" s="37"/>
      <c r="E121" s="37"/>
      <c r="F121" s="37"/>
      <c r="G121" s="37"/>
      <c r="H121" s="37"/>
      <c r="I121" s="37"/>
      <c r="J121" s="171">
        <f>BK121</f>
        <v>0</v>
      </c>
      <c r="K121" s="37"/>
      <c r="L121" s="40"/>
      <c r="M121" s="79"/>
      <c r="N121" s="172"/>
      <c r="O121" s="80"/>
      <c r="P121" s="173">
        <f>P122</f>
        <v>0</v>
      </c>
      <c r="Q121" s="80"/>
      <c r="R121" s="173">
        <f>R122</f>
        <v>0</v>
      </c>
      <c r="S121" s="80"/>
      <c r="T121" s="174">
        <f>T122</f>
        <v>0</v>
      </c>
      <c r="U121" s="35"/>
      <c r="V121" s="35"/>
      <c r="W121" s="35"/>
      <c r="X121" s="35"/>
      <c r="Y121" s="35"/>
      <c r="Z121" s="35"/>
      <c r="AA121" s="35"/>
      <c r="AB121" s="35"/>
      <c r="AC121" s="35"/>
      <c r="AD121" s="35"/>
      <c r="AE121" s="35"/>
      <c r="AT121" s="17" t="s">
        <v>81</v>
      </c>
      <c r="AU121" s="17" t="s">
        <v>125</v>
      </c>
      <c r="BK121" s="175">
        <f>BK122</f>
        <v>0</v>
      </c>
    </row>
    <row r="122" spans="1:65" s="12" customFormat="1" ht="25.9" customHeight="1">
      <c r="B122" s="176"/>
      <c r="C122" s="177"/>
      <c r="D122" s="178" t="s">
        <v>81</v>
      </c>
      <c r="E122" s="179" t="s">
        <v>580</v>
      </c>
      <c r="F122" s="179" t="s">
        <v>94</v>
      </c>
      <c r="G122" s="177"/>
      <c r="H122" s="177"/>
      <c r="I122" s="180"/>
      <c r="J122" s="181">
        <f>BK122</f>
        <v>0</v>
      </c>
      <c r="K122" s="177"/>
      <c r="L122" s="182"/>
      <c r="M122" s="183"/>
      <c r="N122" s="184"/>
      <c r="O122" s="184"/>
      <c r="P122" s="185">
        <f>SUM(P123:P124)</f>
        <v>0</v>
      </c>
      <c r="Q122" s="184"/>
      <c r="R122" s="185">
        <f>SUM(R123:R124)</f>
        <v>0</v>
      </c>
      <c r="S122" s="184"/>
      <c r="T122" s="186">
        <f>SUM(T123:T124)</f>
        <v>0</v>
      </c>
      <c r="AR122" s="187" t="s">
        <v>168</v>
      </c>
      <c r="AT122" s="188" t="s">
        <v>81</v>
      </c>
      <c r="AU122" s="188" t="s">
        <v>82</v>
      </c>
      <c r="AY122" s="187" t="s">
        <v>160</v>
      </c>
      <c r="BK122" s="189">
        <f>SUM(BK123:BK124)</f>
        <v>0</v>
      </c>
    </row>
    <row r="123" spans="1:65" s="2" customFormat="1" ht="16.5" customHeight="1">
      <c r="A123" s="35"/>
      <c r="B123" s="36"/>
      <c r="C123" s="192" t="s">
        <v>90</v>
      </c>
      <c r="D123" s="192" t="s">
        <v>163</v>
      </c>
      <c r="E123" s="193" t="s">
        <v>581</v>
      </c>
      <c r="F123" s="194" t="s">
        <v>586</v>
      </c>
      <c r="G123" s="195" t="s">
        <v>583</v>
      </c>
      <c r="H123" s="196">
        <v>1</v>
      </c>
      <c r="I123" s="197"/>
      <c r="J123" s="198">
        <f>ROUND(I123*H123,2)</f>
        <v>0</v>
      </c>
      <c r="K123" s="194" t="s">
        <v>1</v>
      </c>
      <c r="L123" s="40"/>
      <c r="M123" s="199" t="s">
        <v>1</v>
      </c>
      <c r="N123" s="200" t="s">
        <v>47</v>
      </c>
      <c r="O123" s="72"/>
      <c r="P123" s="201">
        <f>O123*H123</f>
        <v>0</v>
      </c>
      <c r="Q123" s="201">
        <v>0</v>
      </c>
      <c r="R123" s="201">
        <f>Q123*H123</f>
        <v>0</v>
      </c>
      <c r="S123" s="201">
        <v>0</v>
      </c>
      <c r="T123" s="202">
        <f>S123*H123</f>
        <v>0</v>
      </c>
      <c r="U123" s="35"/>
      <c r="V123" s="35"/>
      <c r="W123" s="35"/>
      <c r="X123" s="35"/>
      <c r="Y123" s="35"/>
      <c r="Z123" s="35"/>
      <c r="AA123" s="35"/>
      <c r="AB123" s="35"/>
      <c r="AC123" s="35"/>
      <c r="AD123" s="35"/>
      <c r="AE123" s="35"/>
      <c r="AR123" s="203" t="s">
        <v>557</v>
      </c>
      <c r="AT123" s="203" t="s">
        <v>163</v>
      </c>
      <c r="AU123" s="203" t="s">
        <v>90</v>
      </c>
      <c r="AY123" s="17" t="s">
        <v>160</v>
      </c>
      <c r="BE123" s="204">
        <f>IF(N123="základní",J123,0)</f>
        <v>0</v>
      </c>
      <c r="BF123" s="204">
        <f>IF(N123="snížená",J123,0)</f>
        <v>0</v>
      </c>
      <c r="BG123" s="204">
        <f>IF(N123="zákl. přenesená",J123,0)</f>
        <v>0</v>
      </c>
      <c r="BH123" s="204">
        <f>IF(N123="sníž. přenesená",J123,0)</f>
        <v>0</v>
      </c>
      <c r="BI123" s="204">
        <f>IF(N123="nulová",J123,0)</f>
        <v>0</v>
      </c>
      <c r="BJ123" s="17" t="s">
        <v>90</v>
      </c>
      <c r="BK123" s="204">
        <f>ROUND(I123*H123,2)</f>
        <v>0</v>
      </c>
      <c r="BL123" s="17" t="s">
        <v>557</v>
      </c>
      <c r="BM123" s="203" t="s">
        <v>584</v>
      </c>
    </row>
    <row r="124" spans="1:65" s="2" customFormat="1" ht="16.5" customHeight="1">
      <c r="A124" s="35"/>
      <c r="B124" s="36"/>
      <c r="C124" s="192" t="s">
        <v>92</v>
      </c>
      <c r="D124" s="192" t="s">
        <v>163</v>
      </c>
      <c r="E124" s="193" t="s">
        <v>587</v>
      </c>
      <c r="F124" s="194" t="s">
        <v>588</v>
      </c>
      <c r="G124" s="195" t="s">
        <v>583</v>
      </c>
      <c r="H124" s="196">
        <v>1</v>
      </c>
      <c r="I124" s="197"/>
      <c r="J124" s="198">
        <f>ROUND(I124*H124,2)</f>
        <v>0</v>
      </c>
      <c r="K124" s="194" t="s">
        <v>1</v>
      </c>
      <c r="L124" s="40"/>
      <c r="M124" s="257" t="s">
        <v>1</v>
      </c>
      <c r="N124" s="258" t="s">
        <v>47</v>
      </c>
      <c r="O124" s="255"/>
      <c r="P124" s="259">
        <f>O124*H124</f>
        <v>0</v>
      </c>
      <c r="Q124" s="259">
        <v>0</v>
      </c>
      <c r="R124" s="259">
        <f>Q124*H124</f>
        <v>0</v>
      </c>
      <c r="S124" s="259">
        <v>0</v>
      </c>
      <c r="T124" s="260">
        <f>S124*H124</f>
        <v>0</v>
      </c>
      <c r="U124" s="35"/>
      <c r="V124" s="35"/>
      <c r="W124" s="35"/>
      <c r="X124" s="35"/>
      <c r="Y124" s="35"/>
      <c r="Z124" s="35"/>
      <c r="AA124" s="35"/>
      <c r="AB124" s="35"/>
      <c r="AC124" s="35"/>
      <c r="AD124" s="35"/>
      <c r="AE124" s="35"/>
      <c r="AR124" s="203" t="s">
        <v>557</v>
      </c>
      <c r="AT124" s="203" t="s">
        <v>163</v>
      </c>
      <c r="AU124" s="203" t="s">
        <v>90</v>
      </c>
      <c r="AY124" s="17" t="s">
        <v>160</v>
      </c>
      <c r="BE124" s="204">
        <f>IF(N124="základní",J124,0)</f>
        <v>0</v>
      </c>
      <c r="BF124" s="204">
        <f>IF(N124="snížená",J124,0)</f>
        <v>0</v>
      </c>
      <c r="BG124" s="204">
        <f>IF(N124="zákl. přenesená",J124,0)</f>
        <v>0</v>
      </c>
      <c r="BH124" s="204">
        <f>IF(N124="sníž. přenesená",J124,0)</f>
        <v>0</v>
      </c>
      <c r="BI124" s="204">
        <f>IF(N124="nulová",J124,0)</f>
        <v>0</v>
      </c>
      <c r="BJ124" s="17" t="s">
        <v>90</v>
      </c>
      <c r="BK124" s="204">
        <f>ROUND(I124*H124,2)</f>
        <v>0</v>
      </c>
      <c r="BL124" s="17" t="s">
        <v>557</v>
      </c>
      <c r="BM124" s="203" t="s">
        <v>589</v>
      </c>
    </row>
    <row r="125" spans="1:65" s="2" customFormat="1" ht="6.95" customHeight="1">
      <c r="A125" s="35"/>
      <c r="B125" s="55"/>
      <c r="C125" s="56"/>
      <c r="D125" s="56"/>
      <c r="E125" s="56"/>
      <c r="F125" s="56"/>
      <c r="G125" s="56"/>
      <c r="H125" s="56"/>
      <c r="I125" s="56"/>
      <c r="J125" s="56"/>
      <c r="K125" s="56"/>
      <c r="L125" s="40"/>
      <c r="M125" s="35"/>
      <c r="O125" s="35"/>
      <c r="P125" s="35"/>
      <c r="Q125" s="35"/>
      <c r="R125" s="35"/>
      <c r="S125" s="35"/>
      <c r="T125" s="35"/>
      <c r="U125" s="35"/>
      <c r="V125" s="35"/>
      <c r="W125" s="35"/>
      <c r="X125" s="35"/>
      <c r="Y125" s="35"/>
      <c r="Z125" s="35"/>
      <c r="AA125" s="35"/>
      <c r="AB125" s="35"/>
      <c r="AC125" s="35"/>
      <c r="AD125" s="35"/>
      <c r="AE125" s="35"/>
    </row>
  </sheetData>
  <sheetProtection algorithmName="SHA-512" hashValue="sxLXeMQyISG+uBkl6fuBwaGpTCDol1NXKNBPgxjKfaTjugAWGqLNvysX0kpPPh0xCjFty058o5lM90BqXghpIQ==" saltValue="QRp7SiSS8dXYPeWpqOpFRizIGKpVVo4P0S6UQXejbDS0vM1YeAtAt0fi5JWj7GCAj0q9dOiOYNbUchh0TgJz4w==" spinCount="100000" sheet="1" objects="1" scenarios="1" formatColumns="0" formatRows="0" autoFilter="0"/>
  <autoFilter ref="C120:K124"/>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4"/>
  <sheetViews>
    <sheetView showGridLines="0" topLeftCell="A103"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5"/>
      <c r="M2" s="305"/>
      <c r="N2" s="305"/>
      <c r="O2" s="305"/>
      <c r="P2" s="305"/>
      <c r="Q2" s="305"/>
      <c r="R2" s="305"/>
      <c r="S2" s="305"/>
      <c r="T2" s="305"/>
      <c r="U2" s="305"/>
      <c r="V2" s="305"/>
      <c r="AT2" s="17" t="s">
        <v>105</v>
      </c>
    </row>
    <row r="3" spans="1:46" s="1" customFormat="1" ht="6.95" customHeight="1">
      <c r="B3" s="116"/>
      <c r="C3" s="117"/>
      <c r="D3" s="117"/>
      <c r="E3" s="117"/>
      <c r="F3" s="117"/>
      <c r="G3" s="117"/>
      <c r="H3" s="117"/>
      <c r="I3" s="117"/>
      <c r="J3" s="117"/>
      <c r="K3" s="117"/>
      <c r="L3" s="20"/>
      <c r="AT3" s="17" t="s">
        <v>92</v>
      </c>
    </row>
    <row r="4" spans="1:46" s="1" customFormat="1" ht="24.95" customHeight="1">
      <c r="B4" s="20"/>
      <c r="D4" s="118" t="s">
        <v>118</v>
      </c>
      <c r="L4" s="20"/>
      <c r="M4" s="119" t="s">
        <v>10</v>
      </c>
      <c r="AT4" s="17" t="s">
        <v>4</v>
      </c>
    </row>
    <row r="5" spans="1:46" s="1" customFormat="1" ht="6.95" customHeight="1">
      <c r="B5" s="20"/>
      <c r="L5" s="20"/>
    </row>
    <row r="6" spans="1:46" s="1" customFormat="1" ht="12" customHeight="1">
      <c r="B6" s="20"/>
      <c r="D6" s="120" t="s">
        <v>16</v>
      </c>
      <c r="L6" s="20"/>
    </row>
    <row r="7" spans="1:46" s="1" customFormat="1" ht="16.5" customHeight="1">
      <c r="B7" s="20"/>
      <c r="E7" s="306" t="str">
        <f>'Rekapitulace stavby'!K6</f>
        <v>REKONSTRUKCE RODINNÉHO POKOJE</v>
      </c>
      <c r="F7" s="307"/>
      <c r="G7" s="307"/>
      <c r="H7" s="307"/>
      <c r="L7" s="20"/>
    </row>
    <row r="8" spans="1:46" s="1" customFormat="1" ht="12" customHeight="1">
      <c r="B8" s="20"/>
      <c r="D8" s="120" t="s">
        <v>119</v>
      </c>
      <c r="L8" s="20"/>
    </row>
    <row r="9" spans="1:46" s="2" customFormat="1" ht="16.5" customHeight="1">
      <c r="A9" s="35"/>
      <c r="B9" s="40"/>
      <c r="C9" s="35"/>
      <c r="D9" s="35"/>
      <c r="E9" s="306" t="s">
        <v>576</v>
      </c>
      <c r="F9" s="309"/>
      <c r="G9" s="309"/>
      <c r="H9" s="309"/>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577</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08" t="s">
        <v>590</v>
      </c>
      <c r="F11" s="309"/>
      <c r="G11" s="309"/>
      <c r="H11" s="309"/>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19</v>
      </c>
      <c r="G13" s="35"/>
      <c r="H13" s="35"/>
      <c r="I13" s="120" t="s">
        <v>20</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22</v>
      </c>
      <c r="E14" s="35"/>
      <c r="F14" s="111" t="s">
        <v>23</v>
      </c>
      <c r="G14" s="35"/>
      <c r="H14" s="35"/>
      <c r="I14" s="120" t="s">
        <v>24</v>
      </c>
      <c r="J14" s="121" t="str">
        <f>'Rekapitulace stavby'!AN8</f>
        <v>3. 6. 2022</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30</v>
      </c>
      <c r="E16" s="35"/>
      <c r="F16" s="35"/>
      <c r="G16" s="35"/>
      <c r="H16" s="35"/>
      <c r="I16" s="120" t="s">
        <v>31</v>
      </c>
      <c r="J16" s="111" t="s">
        <v>1</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32</v>
      </c>
      <c r="F17" s="35"/>
      <c r="G17" s="35"/>
      <c r="H17" s="35"/>
      <c r="I17" s="120" t="s">
        <v>33</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34</v>
      </c>
      <c r="E19" s="35"/>
      <c r="F19" s="35"/>
      <c r="G19" s="35"/>
      <c r="H19" s="35"/>
      <c r="I19" s="120" t="s">
        <v>31</v>
      </c>
      <c r="J19" s="30"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10" t="str">
        <f>'Rekapitulace stavby'!E14</f>
        <v>Vyplň údaj</v>
      </c>
      <c r="F20" s="311"/>
      <c r="G20" s="311"/>
      <c r="H20" s="311"/>
      <c r="I20" s="120" t="s">
        <v>33</v>
      </c>
      <c r="J20" s="30"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36</v>
      </c>
      <c r="E22" s="35"/>
      <c r="F22" s="35"/>
      <c r="G22" s="35"/>
      <c r="H22" s="35"/>
      <c r="I22" s="120" t="s">
        <v>31</v>
      </c>
      <c r="J22" s="111" t="s">
        <v>1</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37</v>
      </c>
      <c r="F23" s="35"/>
      <c r="G23" s="35"/>
      <c r="H23" s="35"/>
      <c r="I23" s="120" t="s">
        <v>33</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39</v>
      </c>
      <c r="E25" s="35"/>
      <c r="F25" s="35"/>
      <c r="G25" s="35"/>
      <c r="H25" s="35"/>
      <c r="I25" s="120" t="s">
        <v>31</v>
      </c>
      <c r="J25" s="111" t="str">
        <f>IF('Rekapitulace stavby'!AN19="","",'Rekapitulace stavby'!AN19)</f>
        <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tr">
        <f>IF('Rekapitulace stavby'!E20="","",'Rekapitulace stavby'!E20)</f>
        <v xml:space="preserve"> </v>
      </c>
      <c r="F26" s="35"/>
      <c r="G26" s="35"/>
      <c r="H26" s="35"/>
      <c r="I26" s="120" t="s">
        <v>33</v>
      </c>
      <c r="J26" s="111" t="str">
        <f>IF('Rekapitulace stavby'!AN20="","",'Rekapitulace stavby'!AN20)</f>
        <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40</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95.25" customHeight="1">
      <c r="A29" s="122"/>
      <c r="B29" s="123"/>
      <c r="C29" s="122"/>
      <c r="D29" s="122"/>
      <c r="E29" s="312" t="s">
        <v>41</v>
      </c>
      <c r="F29" s="312"/>
      <c r="G29" s="312"/>
      <c r="H29" s="312"/>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42</v>
      </c>
      <c r="E32" s="35"/>
      <c r="F32" s="35"/>
      <c r="G32" s="35"/>
      <c r="H32" s="35"/>
      <c r="I32" s="35"/>
      <c r="J32" s="127">
        <f>ROUND(J121,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44</v>
      </c>
      <c r="G34" s="35"/>
      <c r="H34" s="35"/>
      <c r="I34" s="128" t="s">
        <v>43</v>
      </c>
      <c r="J34" s="128" t="s">
        <v>45</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46</v>
      </c>
      <c r="E35" s="120" t="s">
        <v>47</v>
      </c>
      <c r="F35" s="130">
        <f>ROUND((SUM(BE121:BE123)),  2)</f>
        <v>0</v>
      </c>
      <c r="G35" s="35"/>
      <c r="H35" s="35"/>
      <c r="I35" s="131">
        <v>0.21</v>
      </c>
      <c r="J35" s="130">
        <f>ROUND(((SUM(BE121:BE123))*I35),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48</v>
      </c>
      <c r="F36" s="130">
        <f>ROUND((SUM(BF121:BF123)),  2)</f>
        <v>0</v>
      </c>
      <c r="G36" s="35"/>
      <c r="H36" s="35"/>
      <c r="I36" s="131">
        <v>0.15</v>
      </c>
      <c r="J36" s="130">
        <f>ROUND(((SUM(BF121:BF123))*I36),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49</v>
      </c>
      <c r="F37" s="130">
        <f>ROUND((SUM(BG121:BG123)),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50</v>
      </c>
      <c r="F38" s="130">
        <f>ROUND((SUM(BH121:BH123)),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51</v>
      </c>
      <c r="F39" s="130">
        <f>ROUND((SUM(BI121:BI123)),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52</v>
      </c>
      <c r="E41" s="134"/>
      <c r="F41" s="134"/>
      <c r="G41" s="135" t="s">
        <v>53</v>
      </c>
      <c r="H41" s="136" t="s">
        <v>54</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2"/>
      <c r="D50" s="139" t="s">
        <v>55</v>
      </c>
      <c r="E50" s="140"/>
      <c r="F50" s="140"/>
      <c r="G50" s="139" t="s">
        <v>56</v>
      </c>
      <c r="H50" s="140"/>
      <c r="I50" s="140"/>
      <c r="J50" s="140"/>
      <c r="K50" s="140"/>
      <c r="L50" s="52"/>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5"/>
      <c r="B61" s="40"/>
      <c r="C61" s="35"/>
      <c r="D61" s="141" t="s">
        <v>57</v>
      </c>
      <c r="E61" s="142"/>
      <c r="F61" s="143" t="s">
        <v>58</v>
      </c>
      <c r="G61" s="141" t="s">
        <v>57</v>
      </c>
      <c r="H61" s="142"/>
      <c r="I61" s="142"/>
      <c r="J61" s="144" t="s">
        <v>58</v>
      </c>
      <c r="K61" s="142"/>
      <c r="L61" s="52"/>
      <c r="S61" s="35"/>
      <c r="T61" s="35"/>
      <c r="U61" s="35"/>
      <c r="V61" s="35"/>
      <c r="W61" s="35"/>
      <c r="X61" s="35"/>
      <c r="Y61" s="35"/>
      <c r="Z61" s="35"/>
      <c r="AA61" s="35"/>
      <c r="AB61" s="35"/>
      <c r="AC61" s="35"/>
      <c r="AD61" s="35"/>
      <c r="AE61" s="35"/>
    </row>
    <row r="62" spans="1:31" ht="11.25">
      <c r="B62" s="20"/>
      <c r="L62" s="20"/>
    </row>
    <row r="63" spans="1:31" ht="11.25">
      <c r="B63" s="20"/>
      <c r="L63" s="20"/>
    </row>
    <row r="64" spans="1:31" ht="11.25">
      <c r="B64" s="20"/>
      <c r="L64" s="20"/>
    </row>
    <row r="65" spans="1:31" s="2" customFormat="1" ht="12.75">
      <c r="A65" s="35"/>
      <c r="B65" s="40"/>
      <c r="C65" s="35"/>
      <c r="D65" s="139" t="s">
        <v>59</v>
      </c>
      <c r="E65" s="145"/>
      <c r="F65" s="145"/>
      <c r="G65" s="139" t="s">
        <v>60</v>
      </c>
      <c r="H65" s="145"/>
      <c r="I65" s="145"/>
      <c r="J65" s="145"/>
      <c r="K65" s="145"/>
      <c r="L65" s="52"/>
      <c r="S65" s="35"/>
      <c r="T65" s="35"/>
      <c r="U65" s="35"/>
      <c r="V65" s="35"/>
      <c r="W65" s="35"/>
      <c r="X65" s="35"/>
      <c r="Y65" s="35"/>
      <c r="Z65" s="35"/>
      <c r="AA65" s="35"/>
      <c r="AB65" s="35"/>
      <c r="AC65" s="35"/>
      <c r="AD65" s="35"/>
      <c r="AE65" s="35"/>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5"/>
      <c r="B76" s="40"/>
      <c r="C76" s="35"/>
      <c r="D76" s="141" t="s">
        <v>57</v>
      </c>
      <c r="E76" s="142"/>
      <c r="F76" s="143" t="s">
        <v>58</v>
      </c>
      <c r="G76" s="141" t="s">
        <v>57</v>
      </c>
      <c r="H76" s="142"/>
      <c r="I76" s="142"/>
      <c r="J76" s="144" t="s">
        <v>58</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3" t="s">
        <v>121</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29"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13" t="str">
        <f>E7</f>
        <v>REKONSTRUKCE RODINNÉHO POKOJE</v>
      </c>
      <c r="F85" s="314"/>
      <c r="G85" s="314"/>
      <c r="H85" s="314"/>
      <c r="I85" s="37"/>
      <c r="J85" s="37"/>
      <c r="K85" s="37"/>
      <c r="L85" s="52"/>
      <c r="S85" s="35"/>
      <c r="T85" s="35"/>
      <c r="U85" s="35"/>
      <c r="V85" s="35"/>
      <c r="W85" s="35"/>
      <c r="X85" s="35"/>
      <c r="Y85" s="35"/>
      <c r="Z85" s="35"/>
      <c r="AA85" s="35"/>
      <c r="AB85" s="35"/>
      <c r="AC85" s="35"/>
      <c r="AD85" s="35"/>
      <c r="AE85" s="35"/>
    </row>
    <row r="86" spans="1:31" s="1" customFormat="1" ht="12" customHeight="1">
      <c r="B86" s="21"/>
      <c r="C86" s="29" t="s">
        <v>119</v>
      </c>
      <c r="D86" s="22"/>
      <c r="E86" s="22"/>
      <c r="F86" s="22"/>
      <c r="G86" s="22"/>
      <c r="H86" s="22"/>
      <c r="I86" s="22"/>
      <c r="J86" s="22"/>
      <c r="K86" s="22"/>
      <c r="L86" s="20"/>
    </row>
    <row r="87" spans="1:31" s="2" customFormat="1" ht="16.5" customHeight="1">
      <c r="A87" s="35"/>
      <c r="B87" s="36"/>
      <c r="C87" s="37"/>
      <c r="D87" s="37"/>
      <c r="E87" s="313" t="s">
        <v>576</v>
      </c>
      <c r="F87" s="315"/>
      <c r="G87" s="315"/>
      <c r="H87" s="315"/>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29" t="s">
        <v>577</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61" t="str">
        <f>E11</f>
        <v>D.1.4.3 - Silnoproudá elektrotechnika</v>
      </c>
      <c r="F89" s="315"/>
      <c r="G89" s="315"/>
      <c r="H89" s="315"/>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29" t="s">
        <v>22</v>
      </c>
      <c r="D91" s="37"/>
      <c r="E91" s="37"/>
      <c r="F91" s="27" t="str">
        <f>F14</f>
        <v xml:space="preserve"> </v>
      </c>
      <c r="G91" s="37"/>
      <c r="H91" s="37"/>
      <c r="I91" s="29" t="s">
        <v>24</v>
      </c>
      <c r="J91" s="67" t="str">
        <f>IF(J14="","",J14)</f>
        <v>3. 6. 2022</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15.2" customHeight="1">
      <c r="A93" s="35"/>
      <c r="B93" s="36"/>
      <c r="C93" s="29" t="s">
        <v>30</v>
      </c>
      <c r="D93" s="37"/>
      <c r="E93" s="37"/>
      <c r="F93" s="27" t="str">
        <f>E17</f>
        <v>Nemocnice Třinec, p.o.</v>
      </c>
      <c r="G93" s="37"/>
      <c r="H93" s="37"/>
      <c r="I93" s="29" t="s">
        <v>36</v>
      </c>
      <c r="J93" s="33" t="str">
        <f>E23</f>
        <v>KANIA a.s.</v>
      </c>
      <c r="K93" s="37"/>
      <c r="L93" s="52"/>
      <c r="S93" s="35"/>
      <c r="T93" s="35"/>
      <c r="U93" s="35"/>
      <c r="V93" s="35"/>
      <c r="W93" s="35"/>
      <c r="X93" s="35"/>
      <c r="Y93" s="35"/>
      <c r="Z93" s="35"/>
      <c r="AA93" s="35"/>
      <c r="AB93" s="35"/>
      <c r="AC93" s="35"/>
      <c r="AD93" s="35"/>
      <c r="AE93" s="35"/>
    </row>
    <row r="94" spans="1:31" s="2" customFormat="1" ht="15.2" customHeight="1">
      <c r="A94" s="35"/>
      <c r="B94" s="36"/>
      <c r="C94" s="29" t="s">
        <v>34</v>
      </c>
      <c r="D94" s="37"/>
      <c r="E94" s="37"/>
      <c r="F94" s="27" t="str">
        <f>IF(E20="","",E20)</f>
        <v>Vyplň údaj</v>
      </c>
      <c r="G94" s="37"/>
      <c r="H94" s="37"/>
      <c r="I94" s="29" t="s">
        <v>39</v>
      </c>
      <c r="J94" s="33" t="str">
        <f>E26</f>
        <v xml:space="preserve"> </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122</v>
      </c>
      <c r="D96" s="151"/>
      <c r="E96" s="151"/>
      <c r="F96" s="151"/>
      <c r="G96" s="151"/>
      <c r="H96" s="151"/>
      <c r="I96" s="151"/>
      <c r="J96" s="152" t="s">
        <v>123</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124</v>
      </c>
      <c r="D98" s="37"/>
      <c r="E98" s="37"/>
      <c r="F98" s="37"/>
      <c r="G98" s="37"/>
      <c r="H98" s="37"/>
      <c r="I98" s="37"/>
      <c r="J98" s="85">
        <f>J121</f>
        <v>0</v>
      </c>
      <c r="K98" s="37"/>
      <c r="L98" s="52"/>
      <c r="S98" s="35"/>
      <c r="T98" s="35"/>
      <c r="U98" s="35"/>
      <c r="V98" s="35"/>
      <c r="W98" s="35"/>
      <c r="X98" s="35"/>
      <c r="Y98" s="35"/>
      <c r="Z98" s="35"/>
      <c r="AA98" s="35"/>
      <c r="AB98" s="35"/>
      <c r="AC98" s="35"/>
      <c r="AD98" s="35"/>
      <c r="AE98" s="35"/>
      <c r="AU98" s="17" t="s">
        <v>125</v>
      </c>
    </row>
    <row r="99" spans="1:47" s="9" customFormat="1" ht="24.95" customHeight="1">
      <c r="B99" s="154"/>
      <c r="C99" s="155"/>
      <c r="D99" s="156" t="s">
        <v>579</v>
      </c>
      <c r="E99" s="157"/>
      <c r="F99" s="157"/>
      <c r="G99" s="157"/>
      <c r="H99" s="157"/>
      <c r="I99" s="157"/>
      <c r="J99" s="158">
        <f>J122</f>
        <v>0</v>
      </c>
      <c r="K99" s="155"/>
      <c r="L99" s="159"/>
    </row>
    <row r="100" spans="1:47" s="2" customFormat="1" ht="21.75" customHeight="1">
      <c r="A100" s="35"/>
      <c r="B100" s="36"/>
      <c r="C100" s="37"/>
      <c r="D100" s="37"/>
      <c r="E100" s="37"/>
      <c r="F100" s="37"/>
      <c r="G100" s="37"/>
      <c r="H100" s="37"/>
      <c r="I100" s="37"/>
      <c r="J100" s="37"/>
      <c r="K100" s="37"/>
      <c r="L100" s="52"/>
      <c r="S100" s="35"/>
      <c r="T100" s="35"/>
      <c r="U100" s="35"/>
      <c r="V100" s="35"/>
      <c r="W100" s="35"/>
      <c r="X100" s="35"/>
      <c r="Y100" s="35"/>
      <c r="Z100" s="35"/>
      <c r="AA100" s="35"/>
      <c r="AB100" s="35"/>
      <c r="AC100" s="35"/>
      <c r="AD100" s="35"/>
      <c r="AE100" s="35"/>
    </row>
    <row r="101" spans="1:47" s="2" customFormat="1" ht="6.95" customHeight="1">
      <c r="A101" s="35"/>
      <c r="B101" s="55"/>
      <c r="C101" s="56"/>
      <c r="D101" s="56"/>
      <c r="E101" s="56"/>
      <c r="F101" s="56"/>
      <c r="G101" s="56"/>
      <c r="H101" s="56"/>
      <c r="I101" s="56"/>
      <c r="J101" s="56"/>
      <c r="K101" s="56"/>
      <c r="L101" s="52"/>
      <c r="S101" s="35"/>
      <c r="T101" s="35"/>
      <c r="U101" s="35"/>
      <c r="V101" s="35"/>
      <c r="W101" s="35"/>
      <c r="X101" s="35"/>
      <c r="Y101" s="35"/>
      <c r="Z101" s="35"/>
      <c r="AA101" s="35"/>
      <c r="AB101" s="35"/>
      <c r="AC101" s="35"/>
      <c r="AD101" s="35"/>
      <c r="AE101" s="35"/>
    </row>
    <row r="105" spans="1:47" s="2" customFormat="1" ht="6.95" customHeight="1">
      <c r="A105" s="35"/>
      <c r="B105" s="57"/>
      <c r="C105" s="58"/>
      <c r="D105" s="58"/>
      <c r="E105" s="58"/>
      <c r="F105" s="58"/>
      <c r="G105" s="58"/>
      <c r="H105" s="58"/>
      <c r="I105" s="58"/>
      <c r="J105" s="58"/>
      <c r="K105" s="58"/>
      <c r="L105" s="52"/>
      <c r="S105" s="35"/>
      <c r="T105" s="35"/>
      <c r="U105" s="35"/>
      <c r="V105" s="35"/>
      <c r="W105" s="35"/>
      <c r="X105" s="35"/>
      <c r="Y105" s="35"/>
      <c r="Z105" s="35"/>
      <c r="AA105" s="35"/>
      <c r="AB105" s="35"/>
      <c r="AC105" s="35"/>
      <c r="AD105" s="35"/>
      <c r="AE105" s="35"/>
    </row>
    <row r="106" spans="1:47" s="2" customFormat="1" ht="24.95" customHeight="1">
      <c r="A106" s="35"/>
      <c r="B106" s="36"/>
      <c r="C106" s="23" t="s">
        <v>145</v>
      </c>
      <c r="D106" s="37"/>
      <c r="E106" s="37"/>
      <c r="F106" s="37"/>
      <c r="G106" s="37"/>
      <c r="H106" s="37"/>
      <c r="I106" s="37"/>
      <c r="J106" s="37"/>
      <c r="K106" s="37"/>
      <c r="L106" s="52"/>
      <c r="S106" s="35"/>
      <c r="T106" s="35"/>
      <c r="U106" s="35"/>
      <c r="V106" s="35"/>
      <c r="W106" s="35"/>
      <c r="X106" s="35"/>
      <c r="Y106" s="35"/>
      <c r="Z106" s="35"/>
      <c r="AA106" s="35"/>
      <c r="AB106" s="35"/>
      <c r="AC106" s="35"/>
      <c r="AD106" s="35"/>
      <c r="AE106" s="35"/>
    </row>
    <row r="107" spans="1:47" s="2" customFormat="1" ht="6.95" customHeight="1">
      <c r="A107" s="35"/>
      <c r="B107" s="36"/>
      <c r="C107" s="37"/>
      <c r="D107" s="37"/>
      <c r="E107" s="37"/>
      <c r="F107" s="37"/>
      <c r="G107" s="37"/>
      <c r="H107" s="37"/>
      <c r="I107" s="37"/>
      <c r="J107" s="37"/>
      <c r="K107" s="37"/>
      <c r="L107" s="52"/>
      <c r="S107" s="35"/>
      <c r="T107" s="35"/>
      <c r="U107" s="35"/>
      <c r="V107" s="35"/>
      <c r="W107" s="35"/>
      <c r="X107" s="35"/>
      <c r="Y107" s="35"/>
      <c r="Z107" s="35"/>
      <c r="AA107" s="35"/>
      <c r="AB107" s="35"/>
      <c r="AC107" s="35"/>
      <c r="AD107" s="35"/>
      <c r="AE107" s="35"/>
    </row>
    <row r="108" spans="1:47" s="2" customFormat="1" ht="12" customHeight="1">
      <c r="A108" s="35"/>
      <c r="B108" s="36"/>
      <c r="C108" s="29" t="s">
        <v>16</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47" s="2" customFormat="1" ht="16.5" customHeight="1">
      <c r="A109" s="35"/>
      <c r="B109" s="36"/>
      <c r="C109" s="37"/>
      <c r="D109" s="37"/>
      <c r="E109" s="313" t="str">
        <f>E7</f>
        <v>REKONSTRUKCE RODINNÉHO POKOJE</v>
      </c>
      <c r="F109" s="314"/>
      <c r="G109" s="314"/>
      <c r="H109" s="314"/>
      <c r="I109" s="37"/>
      <c r="J109" s="37"/>
      <c r="K109" s="37"/>
      <c r="L109" s="52"/>
      <c r="S109" s="35"/>
      <c r="T109" s="35"/>
      <c r="U109" s="35"/>
      <c r="V109" s="35"/>
      <c r="W109" s="35"/>
      <c r="X109" s="35"/>
      <c r="Y109" s="35"/>
      <c r="Z109" s="35"/>
      <c r="AA109" s="35"/>
      <c r="AB109" s="35"/>
      <c r="AC109" s="35"/>
      <c r="AD109" s="35"/>
      <c r="AE109" s="35"/>
    </row>
    <row r="110" spans="1:47" s="1" customFormat="1" ht="12" customHeight="1">
      <c r="B110" s="21"/>
      <c r="C110" s="29" t="s">
        <v>119</v>
      </c>
      <c r="D110" s="22"/>
      <c r="E110" s="22"/>
      <c r="F110" s="22"/>
      <c r="G110" s="22"/>
      <c r="H110" s="22"/>
      <c r="I110" s="22"/>
      <c r="J110" s="22"/>
      <c r="K110" s="22"/>
      <c r="L110" s="20"/>
    </row>
    <row r="111" spans="1:47" s="2" customFormat="1" ht="16.5" customHeight="1">
      <c r="A111" s="35"/>
      <c r="B111" s="36"/>
      <c r="C111" s="37"/>
      <c r="D111" s="37"/>
      <c r="E111" s="313" t="s">
        <v>576</v>
      </c>
      <c r="F111" s="315"/>
      <c r="G111" s="315"/>
      <c r="H111" s="315"/>
      <c r="I111" s="37"/>
      <c r="J111" s="37"/>
      <c r="K111" s="37"/>
      <c r="L111" s="52"/>
      <c r="S111" s="35"/>
      <c r="T111" s="35"/>
      <c r="U111" s="35"/>
      <c r="V111" s="35"/>
      <c r="W111" s="35"/>
      <c r="X111" s="35"/>
      <c r="Y111" s="35"/>
      <c r="Z111" s="35"/>
      <c r="AA111" s="35"/>
      <c r="AB111" s="35"/>
      <c r="AC111" s="35"/>
      <c r="AD111" s="35"/>
      <c r="AE111" s="35"/>
    </row>
    <row r="112" spans="1:47" s="2" customFormat="1" ht="12" customHeight="1">
      <c r="A112" s="35"/>
      <c r="B112" s="36"/>
      <c r="C112" s="29" t="s">
        <v>577</v>
      </c>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6.5" customHeight="1">
      <c r="A113" s="35"/>
      <c r="B113" s="36"/>
      <c r="C113" s="37"/>
      <c r="D113" s="37"/>
      <c r="E113" s="261" t="str">
        <f>E11</f>
        <v>D.1.4.3 - Silnoproudá elektrotechnika</v>
      </c>
      <c r="F113" s="315"/>
      <c r="G113" s="315"/>
      <c r="H113" s="315"/>
      <c r="I113" s="37"/>
      <c r="J113" s="37"/>
      <c r="K113" s="37"/>
      <c r="L113" s="52"/>
      <c r="S113" s="35"/>
      <c r="T113" s="35"/>
      <c r="U113" s="35"/>
      <c r="V113" s="35"/>
      <c r="W113" s="35"/>
      <c r="X113" s="35"/>
      <c r="Y113" s="35"/>
      <c r="Z113" s="35"/>
      <c r="AA113" s="35"/>
      <c r="AB113" s="35"/>
      <c r="AC113" s="35"/>
      <c r="AD113" s="35"/>
      <c r="AE113" s="35"/>
    </row>
    <row r="114" spans="1:65" s="2" customFormat="1" ht="6.95" customHeight="1">
      <c r="A114" s="35"/>
      <c r="B114" s="36"/>
      <c r="C114" s="37"/>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5" s="2" customFormat="1" ht="12" customHeight="1">
      <c r="A115" s="35"/>
      <c r="B115" s="36"/>
      <c r="C115" s="29" t="s">
        <v>22</v>
      </c>
      <c r="D115" s="37"/>
      <c r="E115" s="37"/>
      <c r="F115" s="27" t="str">
        <f>F14</f>
        <v xml:space="preserve"> </v>
      </c>
      <c r="G115" s="37"/>
      <c r="H115" s="37"/>
      <c r="I115" s="29" t="s">
        <v>24</v>
      </c>
      <c r="J115" s="67" t="str">
        <f>IF(J14="","",J14)</f>
        <v>3. 6. 2022</v>
      </c>
      <c r="K115" s="37"/>
      <c r="L115" s="52"/>
      <c r="S115" s="35"/>
      <c r="T115" s="35"/>
      <c r="U115" s="35"/>
      <c r="V115" s="35"/>
      <c r="W115" s="35"/>
      <c r="X115" s="35"/>
      <c r="Y115" s="35"/>
      <c r="Z115" s="35"/>
      <c r="AA115" s="35"/>
      <c r="AB115" s="35"/>
      <c r="AC115" s="35"/>
      <c r="AD115" s="35"/>
      <c r="AE115" s="35"/>
    </row>
    <row r="116" spans="1:65" s="2" customFormat="1" ht="6.95" customHeight="1">
      <c r="A116" s="35"/>
      <c r="B116" s="36"/>
      <c r="C116" s="37"/>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65" s="2" customFormat="1" ht="15.2" customHeight="1">
      <c r="A117" s="35"/>
      <c r="B117" s="36"/>
      <c r="C117" s="29" t="s">
        <v>30</v>
      </c>
      <c r="D117" s="37"/>
      <c r="E117" s="37"/>
      <c r="F117" s="27" t="str">
        <f>E17</f>
        <v>Nemocnice Třinec, p.o.</v>
      </c>
      <c r="G117" s="37"/>
      <c r="H117" s="37"/>
      <c r="I117" s="29" t="s">
        <v>36</v>
      </c>
      <c r="J117" s="33" t="str">
        <f>E23</f>
        <v>KANIA a.s.</v>
      </c>
      <c r="K117" s="37"/>
      <c r="L117" s="52"/>
      <c r="S117" s="35"/>
      <c r="T117" s="35"/>
      <c r="U117" s="35"/>
      <c r="V117" s="35"/>
      <c r="W117" s="35"/>
      <c r="X117" s="35"/>
      <c r="Y117" s="35"/>
      <c r="Z117" s="35"/>
      <c r="AA117" s="35"/>
      <c r="AB117" s="35"/>
      <c r="AC117" s="35"/>
      <c r="AD117" s="35"/>
      <c r="AE117" s="35"/>
    </row>
    <row r="118" spans="1:65" s="2" customFormat="1" ht="15.2" customHeight="1">
      <c r="A118" s="35"/>
      <c r="B118" s="36"/>
      <c r="C118" s="29" t="s">
        <v>34</v>
      </c>
      <c r="D118" s="37"/>
      <c r="E118" s="37"/>
      <c r="F118" s="27" t="str">
        <f>IF(E20="","",E20)</f>
        <v>Vyplň údaj</v>
      </c>
      <c r="G118" s="37"/>
      <c r="H118" s="37"/>
      <c r="I118" s="29" t="s">
        <v>39</v>
      </c>
      <c r="J118" s="33" t="str">
        <f>E26</f>
        <v xml:space="preserve"> </v>
      </c>
      <c r="K118" s="37"/>
      <c r="L118" s="52"/>
      <c r="S118" s="35"/>
      <c r="T118" s="35"/>
      <c r="U118" s="35"/>
      <c r="V118" s="35"/>
      <c r="W118" s="35"/>
      <c r="X118" s="35"/>
      <c r="Y118" s="35"/>
      <c r="Z118" s="35"/>
      <c r="AA118" s="35"/>
      <c r="AB118" s="35"/>
      <c r="AC118" s="35"/>
      <c r="AD118" s="35"/>
      <c r="AE118" s="35"/>
    </row>
    <row r="119" spans="1:65" s="2" customFormat="1" ht="10.35" customHeight="1">
      <c r="A119" s="35"/>
      <c r="B119" s="36"/>
      <c r="C119" s="37"/>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5" s="11" customFormat="1" ht="29.25" customHeight="1">
      <c r="A120" s="165"/>
      <c r="B120" s="166"/>
      <c r="C120" s="167" t="s">
        <v>146</v>
      </c>
      <c r="D120" s="168" t="s">
        <v>67</v>
      </c>
      <c r="E120" s="168" t="s">
        <v>63</v>
      </c>
      <c r="F120" s="168" t="s">
        <v>64</v>
      </c>
      <c r="G120" s="168" t="s">
        <v>147</v>
      </c>
      <c r="H120" s="168" t="s">
        <v>148</v>
      </c>
      <c r="I120" s="168" t="s">
        <v>149</v>
      </c>
      <c r="J120" s="168" t="s">
        <v>123</v>
      </c>
      <c r="K120" s="169" t="s">
        <v>150</v>
      </c>
      <c r="L120" s="170"/>
      <c r="M120" s="76" t="s">
        <v>1</v>
      </c>
      <c r="N120" s="77" t="s">
        <v>46</v>
      </c>
      <c r="O120" s="77" t="s">
        <v>151</v>
      </c>
      <c r="P120" s="77" t="s">
        <v>152</v>
      </c>
      <c r="Q120" s="77" t="s">
        <v>153</v>
      </c>
      <c r="R120" s="77" t="s">
        <v>154</v>
      </c>
      <c r="S120" s="77" t="s">
        <v>155</v>
      </c>
      <c r="T120" s="78" t="s">
        <v>156</v>
      </c>
      <c r="U120" s="165"/>
      <c r="V120" s="165"/>
      <c r="W120" s="165"/>
      <c r="X120" s="165"/>
      <c r="Y120" s="165"/>
      <c r="Z120" s="165"/>
      <c r="AA120" s="165"/>
      <c r="AB120" s="165"/>
      <c r="AC120" s="165"/>
      <c r="AD120" s="165"/>
      <c r="AE120" s="165"/>
    </row>
    <row r="121" spans="1:65" s="2" customFormat="1" ht="22.9" customHeight="1">
      <c r="A121" s="35"/>
      <c r="B121" s="36"/>
      <c r="C121" s="83" t="s">
        <v>157</v>
      </c>
      <c r="D121" s="37"/>
      <c r="E121" s="37"/>
      <c r="F121" s="37"/>
      <c r="G121" s="37"/>
      <c r="H121" s="37"/>
      <c r="I121" s="37"/>
      <c r="J121" s="171">
        <f>BK121</f>
        <v>0</v>
      </c>
      <c r="K121" s="37"/>
      <c r="L121" s="40"/>
      <c r="M121" s="79"/>
      <c r="N121" s="172"/>
      <c r="O121" s="80"/>
      <c r="P121" s="173">
        <f>P122</f>
        <v>0</v>
      </c>
      <c r="Q121" s="80"/>
      <c r="R121" s="173">
        <f>R122</f>
        <v>0</v>
      </c>
      <c r="S121" s="80"/>
      <c r="T121" s="174">
        <f>T122</f>
        <v>0</v>
      </c>
      <c r="U121" s="35"/>
      <c r="V121" s="35"/>
      <c r="W121" s="35"/>
      <c r="X121" s="35"/>
      <c r="Y121" s="35"/>
      <c r="Z121" s="35"/>
      <c r="AA121" s="35"/>
      <c r="AB121" s="35"/>
      <c r="AC121" s="35"/>
      <c r="AD121" s="35"/>
      <c r="AE121" s="35"/>
      <c r="AT121" s="17" t="s">
        <v>81</v>
      </c>
      <c r="AU121" s="17" t="s">
        <v>125</v>
      </c>
      <c r="BK121" s="175">
        <f>BK122</f>
        <v>0</v>
      </c>
    </row>
    <row r="122" spans="1:65" s="12" customFormat="1" ht="25.9" customHeight="1">
      <c r="B122" s="176"/>
      <c r="C122" s="177"/>
      <c r="D122" s="178" t="s">
        <v>81</v>
      </c>
      <c r="E122" s="179" t="s">
        <v>580</v>
      </c>
      <c r="F122" s="179" t="s">
        <v>94</v>
      </c>
      <c r="G122" s="177"/>
      <c r="H122" s="177"/>
      <c r="I122" s="180"/>
      <c r="J122" s="181">
        <f>BK122</f>
        <v>0</v>
      </c>
      <c r="K122" s="177"/>
      <c r="L122" s="182"/>
      <c r="M122" s="183"/>
      <c r="N122" s="184"/>
      <c r="O122" s="184"/>
      <c r="P122" s="185">
        <f>P123</f>
        <v>0</v>
      </c>
      <c r="Q122" s="184"/>
      <c r="R122" s="185">
        <f>R123</f>
        <v>0</v>
      </c>
      <c r="S122" s="184"/>
      <c r="T122" s="186">
        <f>T123</f>
        <v>0</v>
      </c>
      <c r="AR122" s="187" t="s">
        <v>168</v>
      </c>
      <c r="AT122" s="188" t="s">
        <v>81</v>
      </c>
      <c r="AU122" s="188" t="s">
        <v>82</v>
      </c>
      <c r="AY122" s="187" t="s">
        <v>160</v>
      </c>
      <c r="BK122" s="189">
        <f>BK123</f>
        <v>0</v>
      </c>
    </row>
    <row r="123" spans="1:65" s="2" customFormat="1" ht="16.5" customHeight="1">
      <c r="A123" s="35"/>
      <c r="B123" s="36"/>
      <c r="C123" s="192" t="s">
        <v>90</v>
      </c>
      <c r="D123" s="192" t="s">
        <v>163</v>
      </c>
      <c r="E123" s="193" t="s">
        <v>581</v>
      </c>
      <c r="F123" s="194" t="s">
        <v>591</v>
      </c>
      <c r="G123" s="195" t="s">
        <v>583</v>
      </c>
      <c r="H123" s="196">
        <v>1</v>
      </c>
      <c r="I123" s="197"/>
      <c r="J123" s="198">
        <f>ROUND(I123*H123,2)</f>
        <v>0</v>
      </c>
      <c r="K123" s="194" t="s">
        <v>1</v>
      </c>
      <c r="L123" s="40"/>
      <c r="M123" s="257" t="s">
        <v>1</v>
      </c>
      <c r="N123" s="258" t="s">
        <v>47</v>
      </c>
      <c r="O123" s="255"/>
      <c r="P123" s="259">
        <f>O123*H123</f>
        <v>0</v>
      </c>
      <c r="Q123" s="259">
        <v>0</v>
      </c>
      <c r="R123" s="259">
        <f>Q123*H123</f>
        <v>0</v>
      </c>
      <c r="S123" s="259">
        <v>0</v>
      </c>
      <c r="T123" s="260">
        <f>S123*H123</f>
        <v>0</v>
      </c>
      <c r="U123" s="35"/>
      <c r="V123" s="35"/>
      <c r="W123" s="35"/>
      <c r="X123" s="35"/>
      <c r="Y123" s="35"/>
      <c r="Z123" s="35"/>
      <c r="AA123" s="35"/>
      <c r="AB123" s="35"/>
      <c r="AC123" s="35"/>
      <c r="AD123" s="35"/>
      <c r="AE123" s="35"/>
      <c r="AR123" s="203" t="s">
        <v>557</v>
      </c>
      <c r="AT123" s="203" t="s">
        <v>163</v>
      </c>
      <c r="AU123" s="203" t="s">
        <v>90</v>
      </c>
      <c r="AY123" s="17" t="s">
        <v>160</v>
      </c>
      <c r="BE123" s="204">
        <f>IF(N123="základní",J123,0)</f>
        <v>0</v>
      </c>
      <c r="BF123" s="204">
        <f>IF(N123="snížená",J123,0)</f>
        <v>0</v>
      </c>
      <c r="BG123" s="204">
        <f>IF(N123="zákl. přenesená",J123,0)</f>
        <v>0</v>
      </c>
      <c r="BH123" s="204">
        <f>IF(N123="sníž. přenesená",J123,0)</f>
        <v>0</v>
      </c>
      <c r="BI123" s="204">
        <f>IF(N123="nulová",J123,0)</f>
        <v>0</v>
      </c>
      <c r="BJ123" s="17" t="s">
        <v>90</v>
      </c>
      <c r="BK123" s="204">
        <f>ROUND(I123*H123,2)</f>
        <v>0</v>
      </c>
      <c r="BL123" s="17" t="s">
        <v>557</v>
      </c>
      <c r="BM123" s="203" t="s">
        <v>584</v>
      </c>
    </row>
    <row r="124" spans="1:65" s="2" customFormat="1" ht="6.95" customHeight="1">
      <c r="A124" s="35"/>
      <c r="B124" s="55"/>
      <c r="C124" s="56"/>
      <c r="D124" s="56"/>
      <c r="E124" s="56"/>
      <c r="F124" s="56"/>
      <c r="G124" s="56"/>
      <c r="H124" s="56"/>
      <c r="I124" s="56"/>
      <c r="J124" s="56"/>
      <c r="K124" s="56"/>
      <c r="L124" s="40"/>
      <c r="M124" s="35"/>
      <c r="O124" s="35"/>
      <c r="P124" s="35"/>
      <c r="Q124" s="35"/>
      <c r="R124" s="35"/>
      <c r="S124" s="35"/>
      <c r="T124" s="35"/>
      <c r="U124" s="35"/>
      <c r="V124" s="35"/>
      <c r="W124" s="35"/>
      <c r="X124" s="35"/>
      <c r="Y124" s="35"/>
      <c r="Z124" s="35"/>
      <c r="AA124" s="35"/>
      <c r="AB124" s="35"/>
      <c r="AC124" s="35"/>
      <c r="AD124" s="35"/>
      <c r="AE124" s="35"/>
    </row>
  </sheetData>
  <sheetProtection algorithmName="SHA-512" hashValue="3yfc4QC6vbyWQqHa4grY0/qLzfdJmWh8hyyqjeH+pHM3r4UMrYG/dynaez2OTzbihnqsTxfGW0M6l8pr0DCTJA==" saltValue="th1mVNPjUmFqSazSZo/ejDmEe/wTwjCQY21LXWkrOlK/KPvo497HtVoC7WcpED5B3TZWKRhltu99+K4STp4NRA==" spinCount="100000" sheet="1" objects="1" scenarios="1" formatColumns="0" formatRows="0" autoFilter="0"/>
  <autoFilter ref="C120:K123"/>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4"/>
  <sheetViews>
    <sheetView showGridLines="0" topLeftCell="A109"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5"/>
      <c r="M2" s="305"/>
      <c r="N2" s="305"/>
      <c r="O2" s="305"/>
      <c r="P2" s="305"/>
      <c r="Q2" s="305"/>
      <c r="R2" s="305"/>
      <c r="S2" s="305"/>
      <c r="T2" s="305"/>
      <c r="U2" s="305"/>
      <c r="V2" s="305"/>
      <c r="AT2" s="17" t="s">
        <v>108</v>
      </c>
    </row>
    <row r="3" spans="1:46" s="1" customFormat="1" ht="6.95" customHeight="1">
      <c r="B3" s="116"/>
      <c r="C3" s="117"/>
      <c r="D3" s="117"/>
      <c r="E3" s="117"/>
      <c r="F3" s="117"/>
      <c r="G3" s="117"/>
      <c r="H3" s="117"/>
      <c r="I3" s="117"/>
      <c r="J3" s="117"/>
      <c r="K3" s="117"/>
      <c r="L3" s="20"/>
      <c r="AT3" s="17" t="s">
        <v>92</v>
      </c>
    </row>
    <row r="4" spans="1:46" s="1" customFormat="1" ht="24.95" customHeight="1">
      <c r="B4" s="20"/>
      <c r="D4" s="118" t="s">
        <v>118</v>
      </c>
      <c r="L4" s="20"/>
      <c r="M4" s="119" t="s">
        <v>10</v>
      </c>
      <c r="AT4" s="17" t="s">
        <v>4</v>
      </c>
    </row>
    <row r="5" spans="1:46" s="1" customFormat="1" ht="6.95" customHeight="1">
      <c r="B5" s="20"/>
      <c r="L5" s="20"/>
    </row>
    <row r="6" spans="1:46" s="1" customFormat="1" ht="12" customHeight="1">
      <c r="B6" s="20"/>
      <c r="D6" s="120" t="s">
        <v>16</v>
      </c>
      <c r="L6" s="20"/>
    </row>
    <row r="7" spans="1:46" s="1" customFormat="1" ht="16.5" customHeight="1">
      <c r="B7" s="20"/>
      <c r="E7" s="306" t="str">
        <f>'Rekapitulace stavby'!K6</f>
        <v>REKONSTRUKCE RODINNÉHO POKOJE</v>
      </c>
      <c r="F7" s="307"/>
      <c r="G7" s="307"/>
      <c r="H7" s="307"/>
      <c r="L7" s="20"/>
    </row>
    <row r="8" spans="1:46" s="1" customFormat="1" ht="12" customHeight="1">
      <c r="B8" s="20"/>
      <c r="D8" s="120" t="s">
        <v>119</v>
      </c>
      <c r="L8" s="20"/>
    </row>
    <row r="9" spans="1:46" s="2" customFormat="1" ht="16.5" customHeight="1">
      <c r="A9" s="35"/>
      <c r="B9" s="40"/>
      <c r="C9" s="35"/>
      <c r="D9" s="35"/>
      <c r="E9" s="306" t="s">
        <v>576</v>
      </c>
      <c r="F9" s="309"/>
      <c r="G9" s="309"/>
      <c r="H9" s="309"/>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577</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08" t="s">
        <v>592</v>
      </c>
      <c r="F11" s="309"/>
      <c r="G11" s="309"/>
      <c r="H11" s="309"/>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19</v>
      </c>
      <c r="G13" s="35"/>
      <c r="H13" s="35"/>
      <c r="I13" s="120" t="s">
        <v>20</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22</v>
      </c>
      <c r="E14" s="35"/>
      <c r="F14" s="111" t="s">
        <v>23</v>
      </c>
      <c r="G14" s="35"/>
      <c r="H14" s="35"/>
      <c r="I14" s="120" t="s">
        <v>24</v>
      </c>
      <c r="J14" s="121" t="str">
        <f>'Rekapitulace stavby'!AN8</f>
        <v>3. 6. 2022</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30</v>
      </c>
      <c r="E16" s="35"/>
      <c r="F16" s="35"/>
      <c r="G16" s="35"/>
      <c r="H16" s="35"/>
      <c r="I16" s="120" t="s">
        <v>31</v>
      </c>
      <c r="J16" s="111" t="s">
        <v>1</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32</v>
      </c>
      <c r="F17" s="35"/>
      <c r="G17" s="35"/>
      <c r="H17" s="35"/>
      <c r="I17" s="120" t="s">
        <v>33</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34</v>
      </c>
      <c r="E19" s="35"/>
      <c r="F19" s="35"/>
      <c r="G19" s="35"/>
      <c r="H19" s="35"/>
      <c r="I19" s="120" t="s">
        <v>31</v>
      </c>
      <c r="J19" s="30"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10" t="str">
        <f>'Rekapitulace stavby'!E14</f>
        <v>Vyplň údaj</v>
      </c>
      <c r="F20" s="311"/>
      <c r="G20" s="311"/>
      <c r="H20" s="311"/>
      <c r="I20" s="120" t="s">
        <v>33</v>
      </c>
      <c r="J20" s="30"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36</v>
      </c>
      <c r="E22" s="35"/>
      <c r="F22" s="35"/>
      <c r="G22" s="35"/>
      <c r="H22" s="35"/>
      <c r="I22" s="120" t="s">
        <v>31</v>
      </c>
      <c r="J22" s="111" t="s">
        <v>1</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37</v>
      </c>
      <c r="F23" s="35"/>
      <c r="G23" s="35"/>
      <c r="H23" s="35"/>
      <c r="I23" s="120" t="s">
        <v>33</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39</v>
      </c>
      <c r="E25" s="35"/>
      <c r="F25" s="35"/>
      <c r="G25" s="35"/>
      <c r="H25" s="35"/>
      <c r="I25" s="120" t="s">
        <v>31</v>
      </c>
      <c r="J25" s="111" t="str">
        <f>IF('Rekapitulace stavby'!AN19="","",'Rekapitulace stavby'!AN19)</f>
        <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tr">
        <f>IF('Rekapitulace stavby'!E20="","",'Rekapitulace stavby'!E20)</f>
        <v xml:space="preserve"> </v>
      </c>
      <c r="F26" s="35"/>
      <c r="G26" s="35"/>
      <c r="H26" s="35"/>
      <c r="I26" s="120" t="s">
        <v>33</v>
      </c>
      <c r="J26" s="111" t="str">
        <f>IF('Rekapitulace stavby'!AN20="","",'Rekapitulace stavby'!AN20)</f>
        <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40</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95.25" customHeight="1">
      <c r="A29" s="122"/>
      <c r="B29" s="123"/>
      <c r="C29" s="122"/>
      <c r="D29" s="122"/>
      <c r="E29" s="312" t="s">
        <v>41</v>
      </c>
      <c r="F29" s="312"/>
      <c r="G29" s="312"/>
      <c r="H29" s="312"/>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42</v>
      </c>
      <c r="E32" s="35"/>
      <c r="F32" s="35"/>
      <c r="G32" s="35"/>
      <c r="H32" s="35"/>
      <c r="I32" s="35"/>
      <c r="J32" s="127">
        <f>ROUND(J121,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44</v>
      </c>
      <c r="G34" s="35"/>
      <c r="H34" s="35"/>
      <c r="I34" s="128" t="s">
        <v>43</v>
      </c>
      <c r="J34" s="128" t="s">
        <v>45</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46</v>
      </c>
      <c r="E35" s="120" t="s">
        <v>47</v>
      </c>
      <c r="F35" s="130">
        <f>ROUND((SUM(BE121:BE123)),  2)</f>
        <v>0</v>
      </c>
      <c r="G35" s="35"/>
      <c r="H35" s="35"/>
      <c r="I35" s="131">
        <v>0.21</v>
      </c>
      <c r="J35" s="130">
        <f>ROUND(((SUM(BE121:BE123))*I35),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48</v>
      </c>
      <c r="F36" s="130">
        <f>ROUND((SUM(BF121:BF123)),  2)</f>
        <v>0</v>
      </c>
      <c r="G36" s="35"/>
      <c r="H36" s="35"/>
      <c r="I36" s="131">
        <v>0.15</v>
      </c>
      <c r="J36" s="130">
        <f>ROUND(((SUM(BF121:BF123))*I36),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49</v>
      </c>
      <c r="F37" s="130">
        <f>ROUND((SUM(BG121:BG123)),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50</v>
      </c>
      <c r="F38" s="130">
        <f>ROUND((SUM(BH121:BH123)),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51</v>
      </c>
      <c r="F39" s="130">
        <f>ROUND((SUM(BI121:BI123)),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52</v>
      </c>
      <c r="E41" s="134"/>
      <c r="F41" s="134"/>
      <c r="G41" s="135" t="s">
        <v>53</v>
      </c>
      <c r="H41" s="136" t="s">
        <v>54</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2"/>
      <c r="D50" s="139" t="s">
        <v>55</v>
      </c>
      <c r="E50" s="140"/>
      <c r="F50" s="140"/>
      <c r="G50" s="139" t="s">
        <v>56</v>
      </c>
      <c r="H50" s="140"/>
      <c r="I50" s="140"/>
      <c r="J50" s="140"/>
      <c r="K50" s="140"/>
      <c r="L50" s="52"/>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5"/>
      <c r="B61" s="40"/>
      <c r="C61" s="35"/>
      <c r="D61" s="141" t="s">
        <v>57</v>
      </c>
      <c r="E61" s="142"/>
      <c r="F61" s="143" t="s">
        <v>58</v>
      </c>
      <c r="G61" s="141" t="s">
        <v>57</v>
      </c>
      <c r="H61" s="142"/>
      <c r="I61" s="142"/>
      <c r="J61" s="144" t="s">
        <v>58</v>
      </c>
      <c r="K61" s="142"/>
      <c r="L61" s="52"/>
      <c r="S61" s="35"/>
      <c r="T61" s="35"/>
      <c r="U61" s="35"/>
      <c r="V61" s="35"/>
      <c r="W61" s="35"/>
      <c r="X61" s="35"/>
      <c r="Y61" s="35"/>
      <c r="Z61" s="35"/>
      <c r="AA61" s="35"/>
      <c r="AB61" s="35"/>
      <c r="AC61" s="35"/>
      <c r="AD61" s="35"/>
      <c r="AE61" s="35"/>
    </row>
    <row r="62" spans="1:31" ht="11.25">
      <c r="B62" s="20"/>
      <c r="L62" s="20"/>
    </row>
    <row r="63" spans="1:31" ht="11.25">
      <c r="B63" s="20"/>
      <c r="L63" s="20"/>
    </row>
    <row r="64" spans="1:31" ht="11.25">
      <c r="B64" s="20"/>
      <c r="L64" s="20"/>
    </row>
    <row r="65" spans="1:31" s="2" customFormat="1" ht="12.75">
      <c r="A65" s="35"/>
      <c r="B65" s="40"/>
      <c r="C65" s="35"/>
      <c r="D65" s="139" t="s">
        <v>59</v>
      </c>
      <c r="E65" s="145"/>
      <c r="F65" s="145"/>
      <c r="G65" s="139" t="s">
        <v>60</v>
      </c>
      <c r="H65" s="145"/>
      <c r="I65" s="145"/>
      <c r="J65" s="145"/>
      <c r="K65" s="145"/>
      <c r="L65" s="52"/>
      <c r="S65" s="35"/>
      <c r="T65" s="35"/>
      <c r="U65" s="35"/>
      <c r="V65" s="35"/>
      <c r="W65" s="35"/>
      <c r="X65" s="35"/>
      <c r="Y65" s="35"/>
      <c r="Z65" s="35"/>
      <c r="AA65" s="35"/>
      <c r="AB65" s="35"/>
      <c r="AC65" s="35"/>
      <c r="AD65" s="35"/>
      <c r="AE65" s="35"/>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5"/>
      <c r="B76" s="40"/>
      <c r="C76" s="35"/>
      <c r="D76" s="141" t="s">
        <v>57</v>
      </c>
      <c r="E76" s="142"/>
      <c r="F76" s="143" t="s">
        <v>58</v>
      </c>
      <c r="G76" s="141" t="s">
        <v>57</v>
      </c>
      <c r="H76" s="142"/>
      <c r="I76" s="142"/>
      <c r="J76" s="144" t="s">
        <v>58</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3" t="s">
        <v>121</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29"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13" t="str">
        <f>E7</f>
        <v>REKONSTRUKCE RODINNÉHO POKOJE</v>
      </c>
      <c r="F85" s="314"/>
      <c r="G85" s="314"/>
      <c r="H85" s="314"/>
      <c r="I85" s="37"/>
      <c r="J85" s="37"/>
      <c r="K85" s="37"/>
      <c r="L85" s="52"/>
      <c r="S85" s="35"/>
      <c r="T85" s="35"/>
      <c r="U85" s="35"/>
      <c r="V85" s="35"/>
      <c r="W85" s="35"/>
      <c r="X85" s="35"/>
      <c r="Y85" s="35"/>
      <c r="Z85" s="35"/>
      <c r="AA85" s="35"/>
      <c r="AB85" s="35"/>
      <c r="AC85" s="35"/>
      <c r="AD85" s="35"/>
      <c r="AE85" s="35"/>
    </row>
    <row r="86" spans="1:31" s="1" customFormat="1" ht="12" customHeight="1">
      <c r="B86" s="21"/>
      <c r="C86" s="29" t="s">
        <v>119</v>
      </c>
      <c r="D86" s="22"/>
      <c r="E86" s="22"/>
      <c r="F86" s="22"/>
      <c r="G86" s="22"/>
      <c r="H86" s="22"/>
      <c r="I86" s="22"/>
      <c r="J86" s="22"/>
      <c r="K86" s="22"/>
      <c r="L86" s="20"/>
    </row>
    <row r="87" spans="1:31" s="2" customFormat="1" ht="16.5" customHeight="1">
      <c r="A87" s="35"/>
      <c r="B87" s="36"/>
      <c r="C87" s="37"/>
      <c r="D87" s="37"/>
      <c r="E87" s="313" t="s">
        <v>576</v>
      </c>
      <c r="F87" s="315"/>
      <c r="G87" s="315"/>
      <c r="H87" s="315"/>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29" t="s">
        <v>577</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61" t="str">
        <f>E11</f>
        <v>D.1.4.5 - Slaboproudá elektrotechnika</v>
      </c>
      <c r="F89" s="315"/>
      <c r="G89" s="315"/>
      <c r="H89" s="315"/>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29" t="s">
        <v>22</v>
      </c>
      <c r="D91" s="37"/>
      <c r="E91" s="37"/>
      <c r="F91" s="27" t="str">
        <f>F14</f>
        <v xml:space="preserve"> </v>
      </c>
      <c r="G91" s="37"/>
      <c r="H91" s="37"/>
      <c r="I91" s="29" t="s">
        <v>24</v>
      </c>
      <c r="J91" s="67" t="str">
        <f>IF(J14="","",J14)</f>
        <v>3. 6. 2022</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15.2" customHeight="1">
      <c r="A93" s="35"/>
      <c r="B93" s="36"/>
      <c r="C93" s="29" t="s">
        <v>30</v>
      </c>
      <c r="D93" s="37"/>
      <c r="E93" s="37"/>
      <c r="F93" s="27" t="str">
        <f>E17</f>
        <v>Nemocnice Třinec, p.o.</v>
      </c>
      <c r="G93" s="37"/>
      <c r="H93" s="37"/>
      <c r="I93" s="29" t="s">
        <v>36</v>
      </c>
      <c r="J93" s="33" t="str">
        <f>E23</f>
        <v>KANIA a.s.</v>
      </c>
      <c r="K93" s="37"/>
      <c r="L93" s="52"/>
      <c r="S93" s="35"/>
      <c r="T93" s="35"/>
      <c r="U93" s="35"/>
      <c r="V93" s="35"/>
      <c r="W93" s="35"/>
      <c r="X93" s="35"/>
      <c r="Y93" s="35"/>
      <c r="Z93" s="35"/>
      <c r="AA93" s="35"/>
      <c r="AB93" s="35"/>
      <c r="AC93" s="35"/>
      <c r="AD93" s="35"/>
      <c r="AE93" s="35"/>
    </row>
    <row r="94" spans="1:31" s="2" customFormat="1" ht="15.2" customHeight="1">
      <c r="A94" s="35"/>
      <c r="B94" s="36"/>
      <c r="C94" s="29" t="s">
        <v>34</v>
      </c>
      <c r="D94" s="37"/>
      <c r="E94" s="37"/>
      <c r="F94" s="27" t="str">
        <f>IF(E20="","",E20)</f>
        <v>Vyplň údaj</v>
      </c>
      <c r="G94" s="37"/>
      <c r="H94" s="37"/>
      <c r="I94" s="29" t="s">
        <v>39</v>
      </c>
      <c r="J94" s="33" t="str">
        <f>E26</f>
        <v xml:space="preserve"> </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122</v>
      </c>
      <c r="D96" s="151"/>
      <c r="E96" s="151"/>
      <c r="F96" s="151"/>
      <c r="G96" s="151"/>
      <c r="H96" s="151"/>
      <c r="I96" s="151"/>
      <c r="J96" s="152" t="s">
        <v>123</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124</v>
      </c>
      <c r="D98" s="37"/>
      <c r="E98" s="37"/>
      <c r="F98" s="37"/>
      <c r="G98" s="37"/>
      <c r="H98" s="37"/>
      <c r="I98" s="37"/>
      <c r="J98" s="85">
        <f>J121</f>
        <v>0</v>
      </c>
      <c r="K98" s="37"/>
      <c r="L98" s="52"/>
      <c r="S98" s="35"/>
      <c r="T98" s="35"/>
      <c r="U98" s="35"/>
      <c r="V98" s="35"/>
      <c r="W98" s="35"/>
      <c r="X98" s="35"/>
      <c r="Y98" s="35"/>
      <c r="Z98" s="35"/>
      <c r="AA98" s="35"/>
      <c r="AB98" s="35"/>
      <c r="AC98" s="35"/>
      <c r="AD98" s="35"/>
      <c r="AE98" s="35"/>
      <c r="AU98" s="17" t="s">
        <v>125</v>
      </c>
    </row>
    <row r="99" spans="1:47" s="9" customFormat="1" ht="24.95" customHeight="1">
      <c r="B99" s="154"/>
      <c r="C99" s="155"/>
      <c r="D99" s="156" t="s">
        <v>579</v>
      </c>
      <c r="E99" s="157"/>
      <c r="F99" s="157"/>
      <c r="G99" s="157"/>
      <c r="H99" s="157"/>
      <c r="I99" s="157"/>
      <c r="J99" s="158">
        <f>J122</f>
        <v>0</v>
      </c>
      <c r="K99" s="155"/>
      <c r="L99" s="159"/>
    </row>
    <row r="100" spans="1:47" s="2" customFormat="1" ht="21.75" customHeight="1">
      <c r="A100" s="35"/>
      <c r="B100" s="36"/>
      <c r="C100" s="37"/>
      <c r="D100" s="37"/>
      <c r="E100" s="37"/>
      <c r="F100" s="37"/>
      <c r="G100" s="37"/>
      <c r="H100" s="37"/>
      <c r="I100" s="37"/>
      <c r="J100" s="37"/>
      <c r="K100" s="37"/>
      <c r="L100" s="52"/>
      <c r="S100" s="35"/>
      <c r="T100" s="35"/>
      <c r="U100" s="35"/>
      <c r="V100" s="35"/>
      <c r="W100" s="35"/>
      <c r="X100" s="35"/>
      <c r="Y100" s="35"/>
      <c r="Z100" s="35"/>
      <c r="AA100" s="35"/>
      <c r="AB100" s="35"/>
      <c r="AC100" s="35"/>
      <c r="AD100" s="35"/>
      <c r="AE100" s="35"/>
    </row>
    <row r="101" spans="1:47" s="2" customFormat="1" ht="6.95" customHeight="1">
      <c r="A101" s="35"/>
      <c r="B101" s="55"/>
      <c r="C101" s="56"/>
      <c r="D101" s="56"/>
      <c r="E101" s="56"/>
      <c r="F101" s="56"/>
      <c r="G101" s="56"/>
      <c r="H101" s="56"/>
      <c r="I101" s="56"/>
      <c r="J101" s="56"/>
      <c r="K101" s="56"/>
      <c r="L101" s="52"/>
      <c r="S101" s="35"/>
      <c r="T101" s="35"/>
      <c r="U101" s="35"/>
      <c r="V101" s="35"/>
      <c r="W101" s="35"/>
      <c r="X101" s="35"/>
      <c r="Y101" s="35"/>
      <c r="Z101" s="35"/>
      <c r="AA101" s="35"/>
      <c r="AB101" s="35"/>
      <c r="AC101" s="35"/>
      <c r="AD101" s="35"/>
      <c r="AE101" s="35"/>
    </row>
    <row r="105" spans="1:47" s="2" customFormat="1" ht="6.95" customHeight="1">
      <c r="A105" s="35"/>
      <c r="B105" s="57"/>
      <c r="C105" s="58"/>
      <c r="D105" s="58"/>
      <c r="E105" s="58"/>
      <c r="F105" s="58"/>
      <c r="G105" s="58"/>
      <c r="H105" s="58"/>
      <c r="I105" s="58"/>
      <c r="J105" s="58"/>
      <c r="K105" s="58"/>
      <c r="L105" s="52"/>
      <c r="S105" s="35"/>
      <c r="T105" s="35"/>
      <c r="U105" s="35"/>
      <c r="V105" s="35"/>
      <c r="W105" s="35"/>
      <c r="X105" s="35"/>
      <c r="Y105" s="35"/>
      <c r="Z105" s="35"/>
      <c r="AA105" s="35"/>
      <c r="AB105" s="35"/>
      <c r="AC105" s="35"/>
      <c r="AD105" s="35"/>
      <c r="AE105" s="35"/>
    </row>
    <row r="106" spans="1:47" s="2" customFormat="1" ht="24.95" customHeight="1">
      <c r="A106" s="35"/>
      <c r="B106" s="36"/>
      <c r="C106" s="23" t="s">
        <v>145</v>
      </c>
      <c r="D106" s="37"/>
      <c r="E106" s="37"/>
      <c r="F106" s="37"/>
      <c r="G106" s="37"/>
      <c r="H106" s="37"/>
      <c r="I106" s="37"/>
      <c r="J106" s="37"/>
      <c r="K106" s="37"/>
      <c r="L106" s="52"/>
      <c r="S106" s="35"/>
      <c r="T106" s="35"/>
      <c r="U106" s="35"/>
      <c r="V106" s="35"/>
      <c r="W106" s="35"/>
      <c r="X106" s="35"/>
      <c r="Y106" s="35"/>
      <c r="Z106" s="35"/>
      <c r="AA106" s="35"/>
      <c r="AB106" s="35"/>
      <c r="AC106" s="35"/>
      <c r="AD106" s="35"/>
      <c r="AE106" s="35"/>
    </row>
    <row r="107" spans="1:47" s="2" customFormat="1" ht="6.95" customHeight="1">
      <c r="A107" s="35"/>
      <c r="B107" s="36"/>
      <c r="C107" s="37"/>
      <c r="D107" s="37"/>
      <c r="E107" s="37"/>
      <c r="F107" s="37"/>
      <c r="G107" s="37"/>
      <c r="H107" s="37"/>
      <c r="I107" s="37"/>
      <c r="J107" s="37"/>
      <c r="K107" s="37"/>
      <c r="L107" s="52"/>
      <c r="S107" s="35"/>
      <c r="T107" s="35"/>
      <c r="U107" s="35"/>
      <c r="V107" s="35"/>
      <c r="W107" s="35"/>
      <c r="X107" s="35"/>
      <c r="Y107" s="35"/>
      <c r="Z107" s="35"/>
      <c r="AA107" s="35"/>
      <c r="AB107" s="35"/>
      <c r="AC107" s="35"/>
      <c r="AD107" s="35"/>
      <c r="AE107" s="35"/>
    </row>
    <row r="108" spans="1:47" s="2" customFormat="1" ht="12" customHeight="1">
      <c r="A108" s="35"/>
      <c r="B108" s="36"/>
      <c r="C108" s="29" t="s">
        <v>16</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47" s="2" customFormat="1" ht="16.5" customHeight="1">
      <c r="A109" s="35"/>
      <c r="B109" s="36"/>
      <c r="C109" s="37"/>
      <c r="D109" s="37"/>
      <c r="E109" s="313" t="str">
        <f>E7</f>
        <v>REKONSTRUKCE RODINNÉHO POKOJE</v>
      </c>
      <c r="F109" s="314"/>
      <c r="G109" s="314"/>
      <c r="H109" s="314"/>
      <c r="I109" s="37"/>
      <c r="J109" s="37"/>
      <c r="K109" s="37"/>
      <c r="L109" s="52"/>
      <c r="S109" s="35"/>
      <c r="T109" s="35"/>
      <c r="U109" s="35"/>
      <c r="V109" s="35"/>
      <c r="W109" s="35"/>
      <c r="X109" s="35"/>
      <c r="Y109" s="35"/>
      <c r="Z109" s="35"/>
      <c r="AA109" s="35"/>
      <c r="AB109" s="35"/>
      <c r="AC109" s="35"/>
      <c r="AD109" s="35"/>
      <c r="AE109" s="35"/>
    </row>
    <row r="110" spans="1:47" s="1" customFormat="1" ht="12" customHeight="1">
      <c r="B110" s="21"/>
      <c r="C110" s="29" t="s">
        <v>119</v>
      </c>
      <c r="D110" s="22"/>
      <c r="E110" s="22"/>
      <c r="F110" s="22"/>
      <c r="G110" s="22"/>
      <c r="H110" s="22"/>
      <c r="I110" s="22"/>
      <c r="J110" s="22"/>
      <c r="K110" s="22"/>
      <c r="L110" s="20"/>
    </row>
    <row r="111" spans="1:47" s="2" customFormat="1" ht="16.5" customHeight="1">
      <c r="A111" s="35"/>
      <c r="B111" s="36"/>
      <c r="C111" s="37"/>
      <c r="D111" s="37"/>
      <c r="E111" s="313" t="s">
        <v>576</v>
      </c>
      <c r="F111" s="315"/>
      <c r="G111" s="315"/>
      <c r="H111" s="315"/>
      <c r="I111" s="37"/>
      <c r="J111" s="37"/>
      <c r="K111" s="37"/>
      <c r="L111" s="52"/>
      <c r="S111" s="35"/>
      <c r="T111" s="35"/>
      <c r="U111" s="35"/>
      <c r="V111" s="35"/>
      <c r="W111" s="35"/>
      <c r="X111" s="35"/>
      <c r="Y111" s="35"/>
      <c r="Z111" s="35"/>
      <c r="AA111" s="35"/>
      <c r="AB111" s="35"/>
      <c r="AC111" s="35"/>
      <c r="AD111" s="35"/>
      <c r="AE111" s="35"/>
    </row>
    <row r="112" spans="1:47" s="2" customFormat="1" ht="12" customHeight="1">
      <c r="A112" s="35"/>
      <c r="B112" s="36"/>
      <c r="C112" s="29" t="s">
        <v>577</v>
      </c>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6.5" customHeight="1">
      <c r="A113" s="35"/>
      <c r="B113" s="36"/>
      <c r="C113" s="37"/>
      <c r="D113" s="37"/>
      <c r="E113" s="261" t="str">
        <f>E11</f>
        <v>D.1.4.5 - Slaboproudá elektrotechnika</v>
      </c>
      <c r="F113" s="315"/>
      <c r="G113" s="315"/>
      <c r="H113" s="315"/>
      <c r="I113" s="37"/>
      <c r="J113" s="37"/>
      <c r="K113" s="37"/>
      <c r="L113" s="52"/>
      <c r="S113" s="35"/>
      <c r="T113" s="35"/>
      <c r="U113" s="35"/>
      <c r="V113" s="35"/>
      <c r="W113" s="35"/>
      <c r="X113" s="35"/>
      <c r="Y113" s="35"/>
      <c r="Z113" s="35"/>
      <c r="AA113" s="35"/>
      <c r="AB113" s="35"/>
      <c r="AC113" s="35"/>
      <c r="AD113" s="35"/>
      <c r="AE113" s="35"/>
    </row>
    <row r="114" spans="1:65" s="2" customFormat="1" ht="6.95" customHeight="1">
      <c r="A114" s="35"/>
      <c r="B114" s="36"/>
      <c r="C114" s="37"/>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5" s="2" customFormat="1" ht="12" customHeight="1">
      <c r="A115" s="35"/>
      <c r="B115" s="36"/>
      <c r="C115" s="29" t="s">
        <v>22</v>
      </c>
      <c r="D115" s="37"/>
      <c r="E115" s="37"/>
      <c r="F115" s="27" t="str">
        <f>F14</f>
        <v xml:space="preserve"> </v>
      </c>
      <c r="G115" s="37"/>
      <c r="H115" s="37"/>
      <c r="I115" s="29" t="s">
        <v>24</v>
      </c>
      <c r="J115" s="67" t="str">
        <f>IF(J14="","",J14)</f>
        <v>3. 6. 2022</v>
      </c>
      <c r="K115" s="37"/>
      <c r="L115" s="52"/>
      <c r="S115" s="35"/>
      <c r="T115" s="35"/>
      <c r="U115" s="35"/>
      <c r="V115" s="35"/>
      <c r="W115" s="35"/>
      <c r="X115" s="35"/>
      <c r="Y115" s="35"/>
      <c r="Z115" s="35"/>
      <c r="AA115" s="35"/>
      <c r="AB115" s="35"/>
      <c r="AC115" s="35"/>
      <c r="AD115" s="35"/>
      <c r="AE115" s="35"/>
    </row>
    <row r="116" spans="1:65" s="2" customFormat="1" ht="6.95" customHeight="1">
      <c r="A116" s="35"/>
      <c r="B116" s="36"/>
      <c r="C116" s="37"/>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65" s="2" customFormat="1" ht="15.2" customHeight="1">
      <c r="A117" s="35"/>
      <c r="B117" s="36"/>
      <c r="C117" s="29" t="s">
        <v>30</v>
      </c>
      <c r="D117" s="37"/>
      <c r="E117" s="37"/>
      <c r="F117" s="27" t="str">
        <f>E17</f>
        <v>Nemocnice Třinec, p.o.</v>
      </c>
      <c r="G117" s="37"/>
      <c r="H117" s="37"/>
      <c r="I117" s="29" t="s">
        <v>36</v>
      </c>
      <c r="J117" s="33" t="str">
        <f>E23</f>
        <v>KANIA a.s.</v>
      </c>
      <c r="K117" s="37"/>
      <c r="L117" s="52"/>
      <c r="S117" s="35"/>
      <c r="T117" s="35"/>
      <c r="U117" s="35"/>
      <c r="V117" s="35"/>
      <c r="W117" s="35"/>
      <c r="X117" s="35"/>
      <c r="Y117" s="35"/>
      <c r="Z117" s="35"/>
      <c r="AA117" s="35"/>
      <c r="AB117" s="35"/>
      <c r="AC117" s="35"/>
      <c r="AD117" s="35"/>
      <c r="AE117" s="35"/>
    </row>
    <row r="118" spans="1:65" s="2" customFormat="1" ht="15.2" customHeight="1">
      <c r="A118" s="35"/>
      <c r="B118" s="36"/>
      <c r="C118" s="29" t="s">
        <v>34</v>
      </c>
      <c r="D118" s="37"/>
      <c r="E118" s="37"/>
      <c r="F118" s="27" t="str">
        <f>IF(E20="","",E20)</f>
        <v>Vyplň údaj</v>
      </c>
      <c r="G118" s="37"/>
      <c r="H118" s="37"/>
      <c r="I118" s="29" t="s">
        <v>39</v>
      </c>
      <c r="J118" s="33" t="str">
        <f>E26</f>
        <v xml:space="preserve"> </v>
      </c>
      <c r="K118" s="37"/>
      <c r="L118" s="52"/>
      <c r="S118" s="35"/>
      <c r="T118" s="35"/>
      <c r="U118" s="35"/>
      <c r="V118" s="35"/>
      <c r="W118" s="35"/>
      <c r="X118" s="35"/>
      <c r="Y118" s="35"/>
      <c r="Z118" s="35"/>
      <c r="AA118" s="35"/>
      <c r="AB118" s="35"/>
      <c r="AC118" s="35"/>
      <c r="AD118" s="35"/>
      <c r="AE118" s="35"/>
    </row>
    <row r="119" spans="1:65" s="2" customFormat="1" ht="10.35" customHeight="1">
      <c r="A119" s="35"/>
      <c r="B119" s="36"/>
      <c r="C119" s="37"/>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5" s="11" customFormat="1" ht="29.25" customHeight="1">
      <c r="A120" s="165"/>
      <c r="B120" s="166"/>
      <c r="C120" s="167" t="s">
        <v>146</v>
      </c>
      <c r="D120" s="168" t="s">
        <v>67</v>
      </c>
      <c r="E120" s="168" t="s">
        <v>63</v>
      </c>
      <c r="F120" s="168" t="s">
        <v>64</v>
      </c>
      <c r="G120" s="168" t="s">
        <v>147</v>
      </c>
      <c r="H120" s="168" t="s">
        <v>148</v>
      </c>
      <c r="I120" s="168" t="s">
        <v>149</v>
      </c>
      <c r="J120" s="168" t="s">
        <v>123</v>
      </c>
      <c r="K120" s="169" t="s">
        <v>150</v>
      </c>
      <c r="L120" s="170"/>
      <c r="M120" s="76" t="s">
        <v>1</v>
      </c>
      <c r="N120" s="77" t="s">
        <v>46</v>
      </c>
      <c r="O120" s="77" t="s">
        <v>151</v>
      </c>
      <c r="P120" s="77" t="s">
        <v>152</v>
      </c>
      <c r="Q120" s="77" t="s">
        <v>153</v>
      </c>
      <c r="R120" s="77" t="s">
        <v>154</v>
      </c>
      <c r="S120" s="77" t="s">
        <v>155</v>
      </c>
      <c r="T120" s="78" t="s">
        <v>156</v>
      </c>
      <c r="U120" s="165"/>
      <c r="V120" s="165"/>
      <c r="W120" s="165"/>
      <c r="X120" s="165"/>
      <c r="Y120" s="165"/>
      <c r="Z120" s="165"/>
      <c r="AA120" s="165"/>
      <c r="AB120" s="165"/>
      <c r="AC120" s="165"/>
      <c r="AD120" s="165"/>
      <c r="AE120" s="165"/>
    </row>
    <row r="121" spans="1:65" s="2" customFormat="1" ht="22.9" customHeight="1">
      <c r="A121" s="35"/>
      <c r="B121" s="36"/>
      <c r="C121" s="83" t="s">
        <v>157</v>
      </c>
      <c r="D121" s="37"/>
      <c r="E121" s="37"/>
      <c r="F121" s="37"/>
      <c r="G121" s="37"/>
      <c r="H121" s="37"/>
      <c r="I121" s="37"/>
      <c r="J121" s="171">
        <f>BK121</f>
        <v>0</v>
      </c>
      <c r="K121" s="37"/>
      <c r="L121" s="40"/>
      <c r="M121" s="79"/>
      <c r="N121" s="172"/>
      <c r="O121" s="80"/>
      <c r="P121" s="173">
        <f>P122</f>
        <v>0</v>
      </c>
      <c r="Q121" s="80"/>
      <c r="R121" s="173">
        <f>R122</f>
        <v>0</v>
      </c>
      <c r="S121" s="80"/>
      <c r="T121" s="174">
        <f>T122</f>
        <v>0</v>
      </c>
      <c r="U121" s="35"/>
      <c r="V121" s="35"/>
      <c r="W121" s="35"/>
      <c r="X121" s="35"/>
      <c r="Y121" s="35"/>
      <c r="Z121" s="35"/>
      <c r="AA121" s="35"/>
      <c r="AB121" s="35"/>
      <c r="AC121" s="35"/>
      <c r="AD121" s="35"/>
      <c r="AE121" s="35"/>
      <c r="AT121" s="17" t="s">
        <v>81</v>
      </c>
      <c r="AU121" s="17" t="s">
        <v>125</v>
      </c>
      <c r="BK121" s="175">
        <f>BK122</f>
        <v>0</v>
      </c>
    </row>
    <row r="122" spans="1:65" s="12" customFormat="1" ht="25.9" customHeight="1">
      <c r="B122" s="176"/>
      <c r="C122" s="177"/>
      <c r="D122" s="178" t="s">
        <v>81</v>
      </c>
      <c r="E122" s="179" t="s">
        <v>580</v>
      </c>
      <c r="F122" s="179" t="s">
        <v>94</v>
      </c>
      <c r="G122" s="177"/>
      <c r="H122" s="177"/>
      <c r="I122" s="180"/>
      <c r="J122" s="181">
        <f>BK122</f>
        <v>0</v>
      </c>
      <c r="K122" s="177"/>
      <c r="L122" s="182"/>
      <c r="M122" s="183"/>
      <c r="N122" s="184"/>
      <c r="O122" s="184"/>
      <c r="P122" s="185">
        <f>P123</f>
        <v>0</v>
      </c>
      <c r="Q122" s="184"/>
      <c r="R122" s="185">
        <f>R123</f>
        <v>0</v>
      </c>
      <c r="S122" s="184"/>
      <c r="T122" s="186">
        <f>T123</f>
        <v>0</v>
      </c>
      <c r="AR122" s="187" t="s">
        <v>168</v>
      </c>
      <c r="AT122" s="188" t="s">
        <v>81</v>
      </c>
      <c r="AU122" s="188" t="s">
        <v>82</v>
      </c>
      <c r="AY122" s="187" t="s">
        <v>160</v>
      </c>
      <c r="BK122" s="189">
        <f>BK123</f>
        <v>0</v>
      </c>
    </row>
    <row r="123" spans="1:65" s="2" customFormat="1" ht="16.5" customHeight="1">
      <c r="A123" s="35"/>
      <c r="B123" s="36"/>
      <c r="C123" s="192" t="s">
        <v>90</v>
      </c>
      <c r="D123" s="192" t="s">
        <v>163</v>
      </c>
      <c r="E123" s="193" t="s">
        <v>581</v>
      </c>
      <c r="F123" s="194" t="s">
        <v>593</v>
      </c>
      <c r="G123" s="195" t="s">
        <v>583</v>
      </c>
      <c r="H123" s="196">
        <v>1</v>
      </c>
      <c r="I123" s="197"/>
      <c r="J123" s="198">
        <f>ROUND(I123*H123,2)</f>
        <v>0</v>
      </c>
      <c r="K123" s="194" t="s">
        <v>1</v>
      </c>
      <c r="L123" s="40"/>
      <c r="M123" s="257" t="s">
        <v>1</v>
      </c>
      <c r="N123" s="258" t="s">
        <v>47</v>
      </c>
      <c r="O123" s="255"/>
      <c r="P123" s="259">
        <f>O123*H123</f>
        <v>0</v>
      </c>
      <c r="Q123" s="259">
        <v>0</v>
      </c>
      <c r="R123" s="259">
        <f>Q123*H123</f>
        <v>0</v>
      </c>
      <c r="S123" s="259">
        <v>0</v>
      </c>
      <c r="T123" s="260">
        <f>S123*H123</f>
        <v>0</v>
      </c>
      <c r="U123" s="35"/>
      <c r="V123" s="35"/>
      <c r="W123" s="35"/>
      <c r="X123" s="35"/>
      <c r="Y123" s="35"/>
      <c r="Z123" s="35"/>
      <c r="AA123" s="35"/>
      <c r="AB123" s="35"/>
      <c r="AC123" s="35"/>
      <c r="AD123" s="35"/>
      <c r="AE123" s="35"/>
      <c r="AR123" s="203" t="s">
        <v>557</v>
      </c>
      <c r="AT123" s="203" t="s">
        <v>163</v>
      </c>
      <c r="AU123" s="203" t="s">
        <v>90</v>
      </c>
      <c r="AY123" s="17" t="s">
        <v>160</v>
      </c>
      <c r="BE123" s="204">
        <f>IF(N123="základní",J123,0)</f>
        <v>0</v>
      </c>
      <c r="BF123" s="204">
        <f>IF(N123="snížená",J123,0)</f>
        <v>0</v>
      </c>
      <c r="BG123" s="204">
        <f>IF(N123="zákl. přenesená",J123,0)</f>
        <v>0</v>
      </c>
      <c r="BH123" s="204">
        <f>IF(N123="sníž. přenesená",J123,0)</f>
        <v>0</v>
      </c>
      <c r="BI123" s="204">
        <f>IF(N123="nulová",J123,0)</f>
        <v>0</v>
      </c>
      <c r="BJ123" s="17" t="s">
        <v>90</v>
      </c>
      <c r="BK123" s="204">
        <f>ROUND(I123*H123,2)</f>
        <v>0</v>
      </c>
      <c r="BL123" s="17" t="s">
        <v>557</v>
      </c>
      <c r="BM123" s="203" t="s">
        <v>584</v>
      </c>
    </row>
    <row r="124" spans="1:65" s="2" customFormat="1" ht="6.95" customHeight="1">
      <c r="A124" s="35"/>
      <c r="B124" s="55"/>
      <c r="C124" s="56"/>
      <c r="D124" s="56"/>
      <c r="E124" s="56"/>
      <c r="F124" s="56"/>
      <c r="G124" s="56"/>
      <c r="H124" s="56"/>
      <c r="I124" s="56"/>
      <c r="J124" s="56"/>
      <c r="K124" s="56"/>
      <c r="L124" s="40"/>
      <c r="M124" s="35"/>
      <c r="O124" s="35"/>
      <c r="P124" s="35"/>
      <c r="Q124" s="35"/>
      <c r="R124" s="35"/>
      <c r="S124" s="35"/>
      <c r="T124" s="35"/>
      <c r="U124" s="35"/>
      <c r="V124" s="35"/>
      <c r="W124" s="35"/>
      <c r="X124" s="35"/>
      <c r="Y124" s="35"/>
      <c r="Z124" s="35"/>
      <c r="AA124" s="35"/>
      <c r="AB124" s="35"/>
      <c r="AC124" s="35"/>
      <c r="AD124" s="35"/>
      <c r="AE124" s="35"/>
    </row>
  </sheetData>
  <sheetProtection algorithmName="SHA-512" hashValue="iBdPsySZdZBY4ZtvJgIBrhHkDUB7aXGlBZICDkQ3rxFECUhhGrt+wpQI/QkwZ3hwJFEuU+Lm3Ym8Cgq/D5XaBw==" saltValue="nLeB0LF81m5bdxCOTsXG4ML6Cdrz4F0ymKehXimuitDDPRFFLmQHjouLq0qXYftufSoBBIAx5Owqw5N818q+Cg==" spinCount="100000" sheet="1" objects="1" scenarios="1" formatColumns="0" formatRows="0" autoFilter="0"/>
  <autoFilter ref="C120:K123"/>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4"/>
  <sheetViews>
    <sheetView showGridLines="0" topLeftCell="A103"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5"/>
      <c r="M2" s="305"/>
      <c r="N2" s="305"/>
      <c r="O2" s="305"/>
      <c r="P2" s="305"/>
      <c r="Q2" s="305"/>
      <c r="R2" s="305"/>
      <c r="S2" s="305"/>
      <c r="T2" s="305"/>
      <c r="U2" s="305"/>
      <c r="V2" s="305"/>
      <c r="AT2" s="17" t="s">
        <v>111</v>
      </c>
    </row>
    <row r="3" spans="1:46" s="1" customFormat="1" ht="6.95" customHeight="1">
      <c r="B3" s="116"/>
      <c r="C3" s="117"/>
      <c r="D3" s="117"/>
      <c r="E3" s="117"/>
      <c r="F3" s="117"/>
      <c r="G3" s="117"/>
      <c r="H3" s="117"/>
      <c r="I3" s="117"/>
      <c r="J3" s="117"/>
      <c r="K3" s="117"/>
      <c r="L3" s="20"/>
      <c r="AT3" s="17" t="s">
        <v>92</v>
      </c>
    </row>
    <row r="4" spans="1:46" s="1" customFormat="1" ht="24.95" customHeight="1">
      <c r="B4" s="20"/>
      <c r="D4" s="118" t="s">
        <v>118</v>
      </c>
      <c r="L4" s="20"/>
      <c r="M4" s="119" t="s">
        <v>10</v>
      </c>
      <c r="AT4" s="17" t="s">
        <v>4</v>
      </c>
    </row>
    <row r="5" spans="1:46" s="1" customFormat="1" ht="6.95" customHeight="1">
      <c r="B5" s="20"/>
      <c r="L5" s="20"/>
    </row>
    <row r="6" spans="1:46" s="1" customFormat="1" ht="12" customHeight="1">
      <c r="B6" s="20"/>
      <c r="D6" s="120" t="s">
        <v>16</v>
      </c>
      <c r="L6" s="20"/>
    </row>
    <row r="7" spans="1:46" s="1" customFormat="1" ht="16.5" customHeight="1">
      <c r="B7" s="20"/>
      <c r="E7" s="306" t="str">
        <f>'Rekapitulace stavby'!K6</f>
        <v>REKONSTRUKCE RODINNÉHO POKOJE</v>
      </c>
      <c r="F7" s="307"/>
      <c r="G7" s="307"/>
      <c r="H7" s="307"/>
      <c r="L7" s="20"/>
    </row>
    <row r="8" spans="1:46" s="1" customFormat="1" ht="12" customHeight="1">
      <c r="B8" s="20"/>
      <c r="D8" s="120" t="s">
        <v>119</v>
      </c>
      <c r="L8" s="20"/>
    </row>
    <row r="9" spans="1:46" s="2" customFormat="1" ht="16.5" customHeight="1">
      <c r="A9" s="35"/>
      <c r="B9" s="40"/>
      <c r="C9" s="35"/>
      <c r="D9" s="35"/>
      <c r="E9" s="306" t="s">
        <v>576</v>
      </c>
      <c r="F9" s="309"/>
      <c r="G9" s="309"/>
      <c r="H9" s="309"/>
      <c r="I9" s="35"/>
      <c r="J9" s="35"/>
      <c r="K9" s="35"/>
      <c r="L9" s="52"/>
      <c r="S9" s="35"/>
      <c r="T9" s="35"/>
      <c r="U9" s="35"/>
      <c r="V9" s="35"/>
      <c r="W9" s="35"/>
      <c r="X9" s="35"/>
      <c r="Y9" s="35"/>
      <c r="Z9" s="35"/>
      <c r="AA9" s="35"/>
      <c r="AB9" s="35"/>
      <c r="AC9" s="35"/>
      <c r="AD9" s="35"/>
      <c r="AE9" s="35"/>
    </row>
    <row r="10" spans="1:46" s="2" customFormat="1" ht="12" customHeight="1">
      <c r="A10" s="35"/>
      <c r="B10" s="40"/>
      <c r="C10" s="35"/>
      <c r="D10" s="120" t="s">
        <v>577</v>
      </c>
      <c r="E10" s="35"/>
      <c r="F10" s="35"/>
      <c r="G10" s="35"/>
      <c r="H10" s="35"/>
      <c r="I10" s="35"/>
      <c r="J10" s="35"/>
      <c r="K10" s="35"/>
      <c r="L10" s="52"/>
      <c r="S10" s="35"/>
      <c r="T10" s="35"/>
      <c r="U10" s="35"/>
      <c r="V10" s="35"/>
      <c r="W10" s="35"/>
      <c r="X10" s="35"/>
      <c r="Y10" s="35"/>
      <c r="Z10" s="35"/>
      <c r="AA10" s="35"/>
      <c r="AB10" s="35"/>
      <c r="AC10" s="35"/>
      <c r="AD10" s="35"/>
      <c r="AE10" s="35"/>
    </row>
    <row r="11" spans="1:46" s="2" customFormat="1" ht="16.5" customHeight="1">
      <c r="A11" s="35"/>
      <c r="B11" s="40"/>
      <c r="C11" s="35"/>
      <c r="D11" s="35"/>
      <c r="E11" s="308" t="s">
        <v>594</v>
      </c>
      <c r="F11" s="309"/>
      <c r="G11" s="309"/>
      <c r="H11" s="309"/>
      <c r="I11" s="35"/>
      <c r="J11" s="35"/>
      <c r="K11" s="35"/>
      <c r="L11" s="52"/>
      <c r="S11" s="35"/>
      <c r="T11" s="35"/>
      <c r="U11" s="35"/>
      <c r="V11" s="35"/>
      <c r="W11" s="35"/>
      <c r="X11" s="35"/>
      <c r="Y11" s="35"/>
      <c r="Z11" s="35"/>
      <c r="AA11" s="35"/>
      <c r="AB11" s="35"/>
      <c r="AC11" s="35"/>
      <c r="AD11" s="35"/>
      <c r="AE11" s="35"/>
    </row>
    <row r="12" spans="1:46" s="2" customFormat="1" ht="11.25">
      <c r="A12" s="35"/>
      <c r="B12" s="40"/>
      <c r="C12" s="35"/>
      <c r="D12" s="35"/>
      <c r="E12" s="35"/>
      <c r="F12" s="35"/>
      <c r="G12" s="35"/>
      <c r="H12" s="35"/>
      <c r="I12" s="35"/>
      <c r="J12" s="35"/>
      <c r="K12" s="35"/>
      <c r="L12" s="52"/>
      <c r="S12" s="35"/>
      <c r="T12" s="35"/>
      <c r="U12" s="35"/>
      <c r="V12" s="35"/>
      <c r="W12" s="35"/>
      <c r="X12" s="35"/>
      <c r="Y12" s="35"/>
      <c r="Z12" s="35"/>
      <c r="AA12" s="35"/>
      <c r="AB12" s="35"/>
      <c r="AC12" s="35"/>
      <c r="AD12" s="35"/>
      <c r="AE12" s="35"/>
    </row>
    <row r="13" spans="1:46" s="2" customFormat="1" ht="12" customHeight="1">
      <c r="A13" s="35"/>
      <c r="B13" s="40"/>
      <c r="C13" s="35"/>
      <c r="D13" s="120" t="s">
        <v>18</v>
      </c>
      <c r="E13" s="35"/>
      <c r="F13" s="111" t="s">
        <v>19</v>
      </c>
      <c r="G13" s="35"/>
      <c r="H13" s="35"/>
      <c r="I13" s="120" t="s">
        <v>20</v>
      </c>
      <c r="J13" s="111" t="s">
        <v>1</v>
      </c>
      <c r="K13" s="35"/>
      <c r="L13" s="52"/>
      <c r="S13" s="35"/>
      <c r="T13" s="35"/>
      <c r="U13" s="35"/>
      <c r="V13" s="35"/>
      <c r="W13" s="35"/>
      <c r="X13" s="35"/>
      <c r="Y13" s="35"/>
      <c r="Z13" s="35"/>
      <c r="AA13" s="35"/>
      <c r="AB13" s="35"/>
      <c r="AC13" s="35"/>
      <c r="AD13" s="35"/>
      <c r="AE13" s="35"/>
    </row>
    <row r="14" spans="1:46" s="2" customFormat="1" ht="12" customHeight="1">
      <c r="A14" s="35"/>
      <c r="B14" s="40"/>
      <c r="C14" s="35"/>
      <c r="D14" s="120" t="s">
        <v>22</v>
      </c>
      <c r="E14" s="35"/>
      <c r="F14" s="111" t="s">
        <v>23</v>
      </c>
      <c r="G14" s="35"/>
      <c r="H14" s="35"/>
      <c r="I14" s="120" t="s">
        <v>24</v>
      </c>
      <c r="J14" s="121" t="str">
        <f>'Rekapitulace stavby'!AN8</f>
        <v>3. 6. 2022</v>
      </c>
      <c r="K14" s="35"/>
      <c r="L14" s="52"/>
      <c r="S14" s="35"/>
      <c r="T14" s="35"/>
      <c r="U14" s="35"/>
      <c r="V14" s="35"/>
      <c r="W14" s="35"/>
      <c r="X14" s="35"/>
      <c r="Y14" s="35"/>
      <c r="Z14" s="35"/>
      <c r="AA14" s="35"/>
      <c r="AB14" s="35"/>
      <c r="AC14" s="35"/>
      <c r="AD14" s="35"/>
      <c r="AE14" s="35"/>
    </row>
    <row r="15" spans="1:46" s="2" customFormat="1" ht="10.9" customHeight="1">
      <c r="A15" s="35"/>
      <c r="B15" s="40"/>
      <c r="C15" s="35"/>
      <c r="D15" s="35"/>
      <c r="E15" s="35"/>
      <c r="F15" s="35"/>
      <c r="G15" s="35"/>
      <c r="H15" s="35"/>
      <c r="I15" s="35"/>
      <c r="J15" s="35"/>
      <c r="K15" s="35"/>
      <c r="L15" s="52"/>
      <c r="S15" s="35"/>
      <c r="T15" s="35"/>
      <c r="U15" s="35"/>
      <c r="V15" s="35"/>
      <c r="W15" s="35"/>
      <c r="X15" s="35"/>
      <c r="Y15" s="35"/>
      <c r="Z15" s="35"/>
      <c r="AA15" s="35"/>
      <c r="AB15" s="35"/>
      <c r="AC15" s="35"/>
      <c r="AD15" s="35"/>
      <c r="AE15" s="35"/>
    </row>
    <row r="16" spans="1:46" s="2" customFormat="1" ht="12" customHeight="1">
      <c r="A16" s="35"/>
      <c r="B16" s="40"/>
      <c r="C16" s="35"/>
      <c r="D16" s="120" t="s">
        <v>30</v>
      </c>
      <c r="E16" s="35"/>
      <c r="F16" s="35"/>
      <c r="G16" s="35"/>
      <c r="H16" s="35"/>
      <c r="I16" s="120" t="s">
        <v>31</v>
      </c>
      <c r="J16" s="111" t="s">
        <v>1</v>
      </c>
      <c r="K16" s="35"/>
      <c r="L16" s="52"/>
      <c r="S16" s="35"/>
      <c r="T16" s="35"/>
      <c r="U16" s="35"/>
      <c r="V16" s="35"/>
      <c r="W16" s="35"/>
      <c r="X16" s="35"/>
      <c r="Y16" s="35"/>
      <c r="Z16" s="35"/>
      <c r="AA16" s="35"/>
      <c r="AB16" s="35"/>
      <c r="AC16" s="35"/>
      <c r="AD16" s="35"/>
      <c r="AE16" s="35"/>
    </row>
    <row r="17" spans="1:31" s="2" customFormat="1" ht="18" customHeight="1">
      <c r="A17" s="35"/>
      <c r="B17" s="40"/>
      <c r="C17" s="35"/>
      <c r="D17" s="35"/>
      <c r="E17" s="111" t="s">
        <v>32</v>
      </c>
      <c r="F17" s="35"/>
      <c r="G17" s="35"/>
      <c r="H17" s="35"/>
      <c r="I17" s="120" t="s">
        <v>33</v>
      </c>
      <c r="J17" s="111" t="s">
        <v>1</v>
      </c>
      <c r="K17" s="35"/>
      <c r="L17" s="52"/>
      <c r="S17" s="35"/>
      <c r="T17" s="35"/>
      <c r="U17" s="35"/>
      <c r="V17" s="35"/>
      <c r="W17" s="35"/>
      <c r="X17" s="35"/>
      <c r="Y17" s="35"/>
      <c r="Z17" s="35"/>
      <c r="AA17" s="35"/>
      <c r="AB17" s="35"/>
      <c r="AC17" s="35"/>
      <c r="AD17" s="35"/>
      <c r="AE17" s="35"/>
    </row>
    <row r="18" spans="1:31" s="2" customFormat="1" ht="6.95" customHeight="1">
      <c r="A18" s="35"/>
      <c r="B18" s="40"/>
      <c r="C18" s="35"/>
      <c r="D18" s="35"/>
      <c r="E18" s="35"/>
      <c r="F18" s="35"/>
      <c r="G18" s="35"/>
      <c r="H18" s="35"/>
      <c r="I18" s="35"/>
      <c r="J18" s="35"/>
      <c r="K18" s="35"/>
      <c r="L18" s="52"/>
      <c r="S18" s="35"/>
      <c r="T18" s="35"/>
      <c r="U18" s="35"/>
      <c r="V18" s="35"/>
      <c r="W18" s="35"/>
      <c r="X18" s="35"/>
      <c r="Y18" s="35"/>
      <c r="Z18" s="35"/>
      <c r="AA18" s="35"/>
      <c r="AB18" s="35"/>
      <c r="AC18" s="35"/>
      <c r="AD18" s="35"/>
      <c r="AE18" s="35"/>
    </row>
    <row r="19" spans="1:31" s="2" customFormat="1" ht="12" customHeight="1">
      <c r="A19" s="35"/>
      <c r="B19" s="40"/>
      <c r="C19" s="35"/>
      <c r="D19" s="120" t="s">
        <v>34</v>
      </c>
      <c r="E19" s="35"/>
      <c r="F19" s="35"/>
      <c r="G19" s="35"/>
      <c r="H19" s="35"/>
      <c r="I19" s="120" t="s">
        <v>31</v>
      </c>
      <c r="J19" s="30" t="str">
        <f>'Rekapitulace stavby'!AN13</f>
        <v>Vyplň údaj</v>
      </c>
      <c r="K19" s="35"/>
      <c r="L19" s="52"/>
      <c r="S19" s="35"/>
      <c r="T19" s="35"/>
      <c r="U19" s="35"/>
      <c r="V19" s="35"/>
      <c r="W19" s="35"/>
      <c r="X19" s="35"/>
      <c r="Y19" s="35"/>
      <c r="Z19" s="35"/>
      <c r="AA19" s="35"/>
      <c r="AB19" s="35"/>
      <c r="AC19" s="35"/>
      <c r="AD19" s="35"/>
      <c r="AE19" s="35"/>
    </row>
    <row r="20" spans="1:31" s="2" customFormat="1" ht="18" customHeight="1">
      <c r="A20" s="35"/>
      <c r="B20" s="40"/>
      <c r="C20" s="35"/>
      <c r="D20" s="35"/>
      <c r="E20" s="310" t="str">
        <f>'Rekapitulace stavby'!E14</f>
        <v>Vyplň údaj</v>
      </c>
      <c r="F20" s="311"/>
      <c r="G20" s="311"/>
      <c r="H20" s="311"/>
      <c r="I20" s="120" t="s">
        <v>33</v>
      </c>
      <c r="J20" s="30" t="str">
        <f>'Rekapitulace stavby'!AN14</f>
        <v>Vyplň údaj</v>
      </c>
      <c r="K20" s="35"/>
      <c r="L20" s="52"/>
      <c r="S20" s="35"/>
      <c r="T20" s="35"/>
      <c r="U20" s="35"/>
      <c r="V20" s="35"/>
      <c r="W20" s="35"/>
      <c r="X20" s="35"/>
      <c r="Y20" s="35"/>
      <c r="Z20" s="35"/>
      <c r="AA20" s="35"/>
      <c r="AB20" s="35"/>
      <c r="AC20" s="35"/>
      <c r="AD20" s="35"/>
      <c r="AE20" s="35"/>
    </row>
    <row r="21" spans="1:31" s="2" customFormat="1" ht="6.95" customHeight="1">
      <c r="A21" s="35"/>
      <c r="B21" s="40"/>
      <c r="C21" s="35"/>
      <c r="D21" s="35"/>
      <c r="E21" s="35"/>
      <c r="F21" s="35"/>
      <c r="G21" s="35"/>
      <c r="H21" s="35"/>
      <c r="I21" s="35"/>
      <c r="J21" s="35"/>
      <c r="K21" s="35"/>
      <c r="L21" s="52"/>
      <c r="S21" s="35"/>
      <c r="T21" s="35"/>
      <c r="U21" s="35"/>
      <c r="V21" s="35"/>
      <c r="W21" s="35"/>
      <c r="X21" s="35"/>
      <c r="Y21" s="35"/>
      <c r="Z21" s="35"/>
      <c r="AA21" s="35"/>
      <c r="AB21" s="35"/>
      <c r="AC21" s="35"/>
      <c r="AD21" s="35"/>
      <c r="AE21" s="35"/>
    </row>
    <row r="22" spans="1:31" s="2" customFormat="1" ht="12" customHeight="1">
      <c r="A22" s="35"/>
      <c r="B22" s="40"/>
      <c r="C22" s="35"/>
      <c r="D22" s="120" t="s">
        <v>36</v>
      </c>
      <c r="E22" s="35"/>
      <c r="F22" s="35"/>
      <c r="G22" s="35"/>
      <c r="H22" s="35"/>
      <c r="I22" s="120" t="s">
        <v>31</v>
      </c>
      <c r="J22" s="111" t="s">
        <v>1</v>
      </c>
      <c r="K22" s="35"/>
      <c r="L22" s="52"/>
      <c r="S22" s="35"/>
      <c r="T22" s="35"/>
      <c r="U22" s="35"/>
      <c r="V22" s="35"/>
      <c r="W22" s="35"/>
      <c r="X22" s="35"/>
      <c r="Y22" s="35"/>
      <c r="Z22" s="35"/>
      <c r="AA22" s="35"/>
      <c r="AB22" s="35"/>
      <c r="AC22" s="35"/>
      <c r="AD22" s="35"/>
      <c r="AE22" s="35"/>
    </row>
    <row r="23" spans="1:31" s="2" customFormat="1" ht="18" customHeight="1">
      <c r="A23" s="35"/>
      <c r="B23" s="40"/>
      <c r="C23" s="35"/>
      <c r="D23" s="35"/>
      <c r="E23" s="111" t="s">
        <v>37</v>
      </c>
      <c r="F23" s="35"/>
      <c r="G23" s="35"/>
      <c r="H23" s="35"/>
      <c r="I23" s="120" t="s">
        <v>33</v>
      </c>
      <c r="J23" s="111" t="s">
        <v>1</v>
      </c>
      <c r="K23" s="35"/>
      <c r="L23" s="52"/>
      <c r="S23" s="35"/>
      <c r="T23" s="35"/>
      <c r="U23" s="35"/>
      <c r="V23" s="35"/>
      <c r="W23" s="35"/>
      <c r="X23" s="35"/>
      <c r="Y23" s="35"/>
      <c r="Z23" s="35"/>
      <c r="AA23" s="35"/>
      <c r="AB23" s="35"/>
      <c r="AC23" s="35"/>
      <c r="AD23" s="35"/>
      <c r="AE23" s="35"/>
    </row>
    <row r="24" spans="1:31" s="2" customFormat="1" ht="6.95" customHeight="1">
      <c r="A24" s="35"/>
      <c r="B24" s="40"/>
      <c r="C24" s="35"/>
      <c r="D24" s="35"/>
      <c r="E24" s="35"/>
      <c r="F24" s="35"/>
      <c r="G24" s="35"/>
      <c r="H24" s="35"/>
      <c r="I24" s="35"/>
      <c r="J24" s="35"/>
      <c r="K24" s="35"/>
      <c r="L24" s="52"/>
      <c r="S24" s="35"/>
      <c r="T24" s="35"/>
      <c r="U24" s="35"/>
      <c r="V24" s="35"/>
      <c r="W24" s="35"/>
      <c r="X24" s="35"/>
      <c r="Y24" s="35"/>
      <c r="Z24" s="35"/>
      <c r="AA24" s="35"/>
      <c r="AB24" s="35"/>
      <c r="AC24" s="35"/>
      <c r="AD24" s="35"/>
      <c r="AE24" s="35"/>
    </row>
    <row r="25" spans="1:31" s="2" customFormat="1" ht="12" customHeight="1">
      <c r="A25" s="35"/>
      <c r="B25" s="40"/>
      <c r="C25" s="35"/>
      <c r="D25" s="120" t="s">
        <v>39</v>
      </c>
      <c r="E25" s="35"/>
      <c r="F25" s="35"/>
      <c r="G25" s="35"/>
      <c r="H25" s="35"/>
      <c r="I25" s="120" t="s">
        <v>31</v>
      </c>
      <c r="J25" s="111" t="str">
        <f>IF('Rekapitulace stavby'!AN19="","",'Rekapitulace stavby'!AN19)</f>
        <v/>
      </c>
      <c r="K25" s="35"/>
      <c r="L25" s="52"/>
      <c r="S25" s="35"/>
      <c r="T25" s="35"/>
      <c r="U25" s="35"/>
      <c r="V25" s="35"/>
      <c r="W25" s="35"/>
      <c r="X25" s="35"/>
      <c r="Y25" s="35"/>
      <c r="Z25" s="35"/>
      <c r="AA25" s="35"/>
      <c r="AB25" s="35"/>
      <c r="AC25" s="35"/>
      <c r="AD25" s="35"/>
      <c r="AE25" s="35"/>
    </row>
    <row r="26" spans="1:31" s="2" customFormat="1" ht="18" customHeight="1">
      <c r="A26" s="35"/>
      <c r="B26" s="40"/>
      <c r="C26" s="35"/>
      <c r="D26" s="35"/>
      <c r="E26" s="111" t="str">
        <f>IF('Rekapitulace stavby'!E20="","",'Rekapitulace stavby'!E20)</f>
        <v xml:space="preserve"> </v>
      </c>
      <c r="F26" s="35"/>
      <c r="G26" s="35"/>
      <c r="H26" s="35"/>
      <c r="I26" s="120" t="s">
        <v>33</v>
      </c>
      <c r="J26" s="111" t="str">
        <f>IF('Rekapitulace stavby'!AN20="","",'Rekapitulace stavby'!AN20)</f>
        <v/>
      </c>
      <c r="K26" s="35"/>
      <c r="L26" s="52"/>
      <c r="S26" s="35"/>
      <c r="T26" s="35"/>
      <c r="U26" s="35"/>
      <c r="V26" s="35"/>
      <c r="W26" s="35"/>
      <c r="X26" s="35"/>
      <c r="Y26" s="35"/>
      <c r="Z26" s="35"/>
      <c r="AA26" s="35"/>
      <c r="AB26" s="35"/>
      <c r="AC26" s="35"/>
      <c r="AD26" s="35"/>
      <c r="AE26" s="35"/>
    </row>
    <row r="27" spans="1:31" s="2" customFormat="1" ht="6.95" customHeight="1">
      <c r="A27" s="35"/>
      <c r="B27" s="40"/>
      <c r="C27" s="35"/>
      <c r="D27" s="35"/>
      <c r="E27" s="35"/>
      <c r="F27" s="35"/>
      <c r="G27" s="35"/>
      <c r="H27" s="35"/>
      <c r="I27" s="35"/>
      <c r="J27" s="35"/>
      <c r="K27" s="35"/>
      <c r="L27" s="52"/>
      <c r="S27" s="35"/>
      <c r="T27" s="35"/>
      <c r="U27" s="35"/>
      <c r="V27" s="35"/>
      <c r="W27" s="35"/>
      <c r="X27" s="35"/>
      <c r="Y27" s="35"/>
      <c r="Z27" s="35"/>
      <c r="AA27" s="35"/>
      <c r="AB27" s="35"/>
      <c r="AC27" s="35"/>
      <c r="AD27" s="35"/>
      <c r="AE27" s="35"/>
    </row>
    <row r="28" spans="1:31" s="2" customFormat="1" ht="12" customHeight="1">
      <c r="A28" s="35"/>
      <c r="B28" s="40"/>
      <c r="C28" s="35"/>
      <c r="D28" s="120" t="s">
        <v>40</v>
      </c>
      <c r="E28" s="35"/>
      <c r="F28" s="35"/>
      <c r="G28" s="35"/>
      <c r="H28" s="35"/>
      <c r="I28" s="35"/>
      <c r="J28" s="35"/>
      <c r="K28" s="35"/>
      <c r="L28" s="52"/>
      <c r="S28" s="35"/>
      <c r="T28" s="35"/>
      <c r="U28" s="35"/>
      <c r="V28" s="35"/>
      <c r="W28" s="35"/>
      <c r="X28" s="35"/>
      <c r="Y28" s="35"/>
      <c r="Z28" s="35"/>
      <c r="AA28" s="35"/>
      <c r="AB28" s="35"/>
      <c r="AC28" s="35"/>
      <c r="AD28" s="35"/>
      <c r="AE28" s="35"/>
    </row>
    <row r="29" spans="1:31" s="8" customFormat="1" ht="95.25" customHeight="1">
      <c r="A29" s="122"/>
      <c r="B29" s="123"/>
      <c r="C29" s="122"/>
      <c r="D29" s="122"/>
      <c r="E29" s="312" t="s">
        <v>41</v>
      </c>
      <c r="F29" s="312"/>
      <c r="G29" s="312"/>
      <c r="H29" s="312"/>
      <c r="I29" s="122"/>
      <c r="J29" s="122"/>
      <c r="K29" s="122"/>
      <c r="L29" s="124"/>
      <c r="S29" s="122"/>
      <c r="T29" s="122"/>
      <c r="U29" s="122"/>
      <c r="V29" s="122"/>
      <c r="W29" s="122"/>
      <c r="X29" s="122"/>
      <c r="Y29" s="122"/>
      <c r="Z29" s="122"/>
      <c r="AA29" s="122"/>
      <c r="AB29" s="122"/>
      <c r="AC29" s="122"/>
      <c r="AD29" s="122"/>
      <c r="AE29" s="122"/>
    </row>
    <row r="30" spans="1:31" s="2" customFormat="1" ht="6.95" customHeight="1">
      <c r="A30" s="35"/>
      <c r="B30" s="40"/>
      <c r="C30" s="35"/>
      <c r="D30" s="35"/>
      <c r="E30" s="35"/>
      <c r="F30" s="35"/>
      <c r="G30" s="35"/>
      <c r="H30" s="35"/>
      <c r="I30" s="35"/>
      <c r="J30" s="35"/>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25.35" customHeight="1">
      <c r="A32" s="35"/>
      <c r="B32" s="40"/>
      <c r="C32" s="35"/>
      <c r="D32" s="126" t="s">
        <v>42</v>
      </c>
      <c r="E32" s="35"/>
      <c r="F32" s="35"/>
      <c r="G32" s="35"/>
      <c r="H32" s="35"/>
      <c r="I32" s="35"/>
      <c r="J32" s="127">
        <f>ROUND(J121, 2)</f>
        <v>0</v>
      </c>
      <c r="K32" s="35"/>
      <c r="L32" s="52"/>
      <c r="S32" s="35"/>
      <c r="T32" s="35"/>
      <c r="U32" s="35"/>
      <c r="V32" s="35"/>
      <c r="W32" s="35"/>
      <c r="X32" s="35"/>
      <c r="Y32" s="35"/>
      <c r="Z32" s="35"/>
      <c r="AA32" s="35"/>
      <c r="AB32" s="35"/>
      <c r="AC32" s="35"/>
      <c r="AD32" s="35"/>
      <c r="AE32" s="35"/>
    </row>
    <row r="33" spans="1:31" s="2" customFormat="1" ht="6.95" customHeight="1">
      <c r="A33" s="35"/>
      <c r="B33" s="40"/>
      <c r="C33" s="35"/>
      <c r="D33" s="125"/>
      <c r="E33" s="125"/>
      <c r="F33" s="125"/>
      <c r="G33" s="125"/>
      <c r="H33" s="125"/>
      <c r="I33" s="125"/>
      <c r="J33" s="125"/>
      <c r="K33" s="125"/>
      <c r="L33" s="52"/>
      <c r="S33" s="35"/>
      <c r="T33" s="35"/>
      <c r="U33" s="35"/>
      <c r="V33" s="35"/>
      <c r="W33" s="35"/>
      <c r="X33" s="35"/>
      <c r="Y33" s="35"/>
      <c r="Z33" s="35"/>
      <c r="AA33" s="35"/>
      <c r="AB33" s="35"/>
      <c r="AC33" s="35"/>
      <c r="AD33" s="35"/>
      <c r="AE33" s="35"/>
    </row>
    <row r="34" spans="1:31" s="2" customFormat="1" ht="14.45" customHeight="1">
      <c r="A34" s="35"/>
      <c r="B34" s="40"/>
      <c r="C34" s="35"/>
      <c r="D34" s="35"/>
      <c r="E34" s="35"/>
      <c r="F34" s="128" t="s">
        <v>44</v>
      </c>
      <c r="G34" s="35"/>
      <c r="H34" s="35"/>
      <c r="I34" s="128" t="s">
        <v>43</v>
      </c>
      <c r="J34" s="128" t="s">
        <v>45</v>
      </c>
      <c r="K34" s="35"/>
      <c r="L34" s="52"/>
      <c r="S34" s="35"/>
      <c r="T34" s="35"/>
      <c r="U34" s="35"/>
      <c r="V34" s="35"/>
      <c r="W34" s="35"/>
      <c r="X34" s="35"/>
      <c r="Y34" s="35"/>
      <c r="Z34" s="35"/>
      <c r="AA34" s="35"/>
      <c r="AB34" s="35"/>
      <c r="AC34" s="35"/>
      <c r="AD34" s="35"/>
      <c r="AE34" s="35"/>
    </row>
    <row r="35" spans="1:31" s="2" customFormat="1" ht="14.45" customHeight="1">
      <c r="A35" s="35"/>
      <c r="B35" s="40"/>
      <c r="C35" s="35"/>
      <c r="D35" s="129" t="s">
        <v>46</v>
      </c>
      <c r="E35" s="120" t="s">
        <v>47</v>
      </c>
      <c r="F35" s="130">
        <f>ROUND((SUM(BE121:BE123)),  2)</f>
        <v>0</v>
      </c>
      <c r="G35" s="35"/>
      <c r="H35" s="35"/>
      <c r="I35" s="131">
        <v>0.21</v>
      </c>
      <c r="J35" s="130">
        <f>ROUND(((SUM(BE121:BE123))*I35),  2)</f>
        <v>0</v>
      </c>
      <c r="K35" s="35"/>
      <c r="L35" s="52"/>
      <c r="S35" s="35"/>
      <c r="T35" s="35"/>
      <c r="U35" s="35"/>
      <c r="V35" s="35"/>
      <c r="W35" s="35"/>
      <c r="X35" s="35"/>
      <c r="Y35" s="35"/>
      <c r="Z35" s="35"/>
      <c r="AA35" s="35"/>
      <c r="AB35" s="35"/>
      <c r="AC35" s="35"/>
      <c r="AD35" s="35"/>
      <c r="AE35" s="35"/>
    </row>
    <row r="36" spans="1:31" s="2" customFormat="1" ht="14.45" customHeight="1">
      <c r="A36" s="35"/>
      <c r="B36" s="40"/>
      <c r="C36" s="35"/>
      <c r="D36" s="35"/>
      <c r="E36" s="120" t="s">
        <v>48</v>
      </c>
      <c r="F36" s="130">
        <f>ROUND((SUM(BF121:BF123)),  2)</f>
        <v>0</v>
      </c>
      <c r="G36" s="35"/>
      <c r="H36" s="35"/>
      <c r="I36" s="131">
        <v>0.15</v>
      </c>
      <c r="J36" s="130">
        <f>ROUND(((SUM(BF121:BF123))*I36),  2)</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49</v>
      </c>
      <c r="F37" s="130">
        <f>ROUND((SUM(BG121:BG123)),  2)</f>
        <v>0</v>
      </c>
      <c r="G37" s="35"/>
      <c r="H37" s="35"/>
      <c r="I37" s="131">
        <v>0.21</v>
      </c>
      <c r="J37" s="130">
        <f>0</f>
        <v>0</v>
      </c>
      <c r="K37" s="35"/>
      <c r="L37" s="52"/>
      <c r="S37" s="35"/>
      <c r="T37" s="35"/>
      <c r="U37" s="35"/>
      <c r="V37" s="35"/>
      <c r="W37" s="35"/>
      <c r="X37" s="35"/>
      <c r="Y37" s="35"/>
      <c r="Z37" s="35"/>
      <c r="AA37" s="35"/>
      <c r="AB37" s="35"/>
      <c r="AC37" s="35"/>
      <c r="AD37" s="35"/>
      <c r="AE37" s="35"/>
    </row>
    <row r="38" spans="1:31" s="2" customFormat="1" ht="14.45" hidden="1" customHeight="1">
      <c r="A38" s="35"/>
      <c r="B38" s="40"/>
      <c r="C38" s="35"/>
      <c r="D38" s="35"/>
      <c r="E38" s="120" t="s">
        <v>50</v>
      </c>
      <c r="F38" s="130">
        <f>ROUND((SUM(BH121:BH123)),  2)</f>
        <v>0</v>
      </c>
      <c r="G38" s="35"/>
      <c r="H38" s="35"/>
      <c r="I38" s="131">
        <v>0.15</v>
      </c>
      <c r="J38" s="130">
        <f>0</f>
        <v>0</v>
      </c>
      <c r="K38" s="35"/>
      <c r="L38" s="52"/>
      <c r="S38" s="35"/>
      <c r="T38" s="35"/>
      <c r="U38" s="35"/>
      <c r="V38" s="35"/>
      <c r="W38" s="35"/>
      <c r="X38" s="35"/>
      <c r="Y38" s="35"/>
      <c r="Z38" s="35"/>
      <c r="AA38" s="35"/>
      <c r="AB38" s="35"/>
      <c r="AC38" s="35"/>
      <c r="AD38" s="35"/>
      <c r="AE38" s="35"/>
    </row>
    <row r="39" spans="1:31" s="2" customFormat="1" ht="14.45" hidden="1" customHeight="1">
      <c r="A39" s="35"/>
      <c r="B39" s="40"/>
      <c r="C39" s="35"/>
      <c r="D39" s="35"/>
      <c r="E39" s="120" t="s">
        <v>51</v>
      </c>
      <c r="F39" s="130">
        <f>ROUND((SUM(BI121:BI123)),  2)</f>
        <v>0</v>
      </c>
      <c r="G39" s="35"/>
      <c r="H39" s="35"/>
      <c r="I39" s="131">
        <v>0</v>
      </c>
      <c r="J39" s="130">
        <f>0</f>
        <v>0</v>
      </c>
      <c r="K39" s="35"/>
      <c r="L39" s="52"/>
      <c r="S39" s="35"/>
      <c r="T39" s="35"/>
      <c r="U39" s="35"/>
      <c r="V39" s="35"/>
      <c r="W39" s="35"/>
      <c r="X39" s="35"/>
      <c r="Y39" s="35"/>
      <c r="Z39" s="35"/>
      <c r="AA39" s="35"/>
      <c r="AB39" s="35"/>
      <c r="AC39" s="35"/>
      <c r="AD39" s="35"/>
      <c r="AE39" s="35"/>
    </row>
    <row r="40" spans="1:31" s="2" customFormat="1" ht="6.9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2" customFormat="1" ht="25.35" customHeight="1">
      <c r="A41" s="35"/>
      <c r="B41" s="40"/>
      <c r="C41" s="132"/>
      <c r="D41" s="133" t="s">
        <v>52</v>
      </c>
      <c r="E41" s="134"/>
      <c r="F41" s="134"/>
      <c r="G41" s="135" t="s">
        <v>53</v>
      </c>
      <c r="H41" s="136" t="s">
        <v>54</v>
      </c>
      <c r="I41" s="134"/>
      <c r="J41" s="137">
        <f>SUM(J32:J39)</f>
        <v>0</v>
      </c>
      <c r="K41" s="138"/>
      <c r="L41" s="52"/>
      <c r="S41" s="35"/>
      <c r="T41" s="35"/>
      <c r="U41" s="35"/>
      <c r="V41" s="35"/>
      <c r="W41" s="35"/>
      <c r="X41" s="35"/>
      <c r="Y41" s="35"/>
      <c r="Z41" s="35"/>
      <c r="AA41" s="35"/>
      <c r="AB41" s="35"/>
      <c r="AC41" s="35"/>
      <c r="AD41" s="35"/>
      <c r="AE41" s="35"/>
    </row>
    <row r="42" spans="1:31" s="2" customFormat="1" ht="14.45" customHeight="1">
      <c r="A42" s="35"/>
      <c r="B42" s="40"/>
      <c r="C42" s="35"/>
      <c r="D42" s="35"/>
      <c r="E42" s="35"/>
      <c r="F42" s="35"/>
      <c r="G42" s="35"/>
      <c r="H42" s="35"/>
      <c r="I42" s="35"/>
      <c r="J42" s="35"/>
      <c r="K42" s="35"/>
      <c r="L42" s="52"/>
      <c r="S42" s="35"/>
      <c r="T42" s="35"/>
      <c r="U42" s="35"/>
      <c r="V42" s="35"/>
      <c r="W42" s="35"/>
      <c r="X42" s="35"/>
      <c r="Y42" s="35"/>
      <c r="Z42" s="35"/>
      <c r="AA42" s="35"/>
      <c r="AB42" s="35"/>
      <c r="AC42" s="35"/>
      <c r="AD42" s="35"/>
      <c r="AE42" s="35"/>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2"/>
      <c r="D50" s="139" t="s">
        <v>55</v>
      </c>
      <c r="E50" s="140"/>
      <c r="F50" s="140"/>
      <c r="G50" s="139" t="s">
        <v>56</v>
      </c>
      <c r="H50" s="140"/>
      <c r="I50" s="140"/>
      <c r="J50" s="140"/>
      <c r="K50" s="140"/>
      <c r="L50" s="52"/>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5"/>
      <c r="B61" s="40"/>
      <c r="C61" s="35"/>
      <c r="D61" s="141" t="s">
        <v>57</v>
      </c>
      <c r="E61" s="142"/>
      <c r="F61" s="143" t="s">
        <v>58</v>
      </c>
      <c r="G61" s="141" t="s">
        <v>57</v>
      </c>
      <c r="H61" s="142"/>
      <c r="I61" s="142"/>
      <c r="J61" s="144" t="s">
        <v>58</v>
      </c>
      <c r="K61" s="142"/>
      <c r="L61" s="52"/>
      <c r="S61" s="35"/>
      <c r="T61" s="35"/>
      <c r="U61" s="35"/>
      <c r="V61" s="35"/>
      <c r="W61" s="35"/>
      <c r="X61" s="35"/>
      <c r="Y61" s="35"/>
      <c r="Z61" s="35"/>
      <c r="AA61" s="35"/>
      <c r="AB61" s="35"/>
      <c r="AC61" s="35"/>
      <c r="AD61" s="35"/>
      <c r="AE61" s="35"/>
    </row>
    <row r="62" spans="1:31" ht="11.25">
      <c r="B62" s="20"/>
      <c r="L62" s="20"/>
    </row>
    <row r="63" spans="1:31" ht="11.25">
      <c r="B63" s="20"/>
      <c r="L63" s="20"/>
    </row>
    <row r="64" spans="1:31" ht="11.25">
      <c r="B64" s="20"/>
      <c r="L64" s="20"/>
    </row>
    <row r="65" spans="1:31" s="2" customFormat="1" ht="12.75">
      <c r="A65" s="35"/>
      <c r="B65" s="40"/>
      <c r="C65" s="35"/>
      <c r="D65" s="139" t="s">
        <v>59</v>
      </c>
      <c r="E65" s="145"/>
      <c r="F65" s="145"/>
      <c r="G65" s="139" t="s">
        <v>60</v>
      </c>
      <c r="H65" s="145"/>
      <c r="I65" s="145"/>
      <c r="J65" s="145"/>
      <c r="K65" s="145"/>
      <c r="L65" s="52"/>
      <c r="S65" s="35"/>
      <c r="T65" s="35"/>
      <c r="U65" s="35"/>
      <c r="V65" s="35"/>
      <c r="W65" s="35"/>
      <c r="X65" s="35"/>
      <c r="Y65" s="35"/>
      <c r="Z65" s="35"/>
      <c r="AA65" s="35"/>
      <c r="AB65" s="35"/>
      <c r="AC65" s="35"/>
      <c r="AD65" s="35"/>
      <c r="AE65" s="35"/>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5"/>
      <c r="B76" s="40"/>
      <c r="C76" s="35"/>
      <c r="D76" s="141" t="s">
        <v>57</v>
      </c>
      <c r="E76" s="142"/>
      <c r="F76" s="143" t="s">
        <v>58</v>
      </c>
      <c r="G76" s="141" t="s">
        <v>57</v>
      </c>
      <c r="H76" s="142"/>
      <c r="I76" s="142"/>
      <c r="J76" s="144" t="s">
        <v>58</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31"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31" s="2" customFormat="1" ht="24.95" customHeight="1">
      <c r="A82" s="35"/>
      <c r="B82" s="36"/>
      <c r="C82" s="23" t="s">
        <v>121</v>
      </c>
      <c r="D82" s="37"/>
      <c r="E82" s="37"/>
      <c r="F82" s="37"/>
      <c r="G82" s="37"/>
      <c r="H82" s="37"/>
      <c r="I82" s="37"/>
      <c r="J82" s="37"/>
      <c r="K82" s="37"/>
      <c r="L82" s="52"/>
      <c r="S82" s="35"/>
      <c r="T82" s="35"/>
      <c r="U82" s="35"/>
      <c r="V82" s="35"/>
      <c r="W82" s="35"/>
      <c r="X82" s="35"/>
      <c r="Y82" s="35"/>
      <c r="Z82" s="35"/>
      <c r="AA82" s="35"/>
      <c r="AB82" s="35"/>
      <c r="AC82" s="35"/>
      <c r="AD82" s="35"/>
      <c r="AE82" s="35"/>
    </row>
    <row r="83" spans="1:31"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31" s="2" customFormat="1" ht="12" customHeight="1">
      <c r="A84" s="35"/>
      <c r="B84" s="36"/>
      <c r="C84" s="29" t="s">
        <v>16</v>
      </c>
      <c r="D84" s="37"/>
      <c r="E84" s="37"/>
      <c r="F84" s="37"/>
      <c r="G84" s="37"/>
      <c r="H84" s="37"/>
      <c r="I84" s="37"/>
      <c r="J84" s="37"/>
      <c r="K84" s="37"/>
      <c r="L84" s="52"/>
      <c r="S84" s="35"/>
      <c r="T84" s="35"/>
      <c r="U84" s="35"/>
      <c r="V84" s="35"/>
      <c r="W84" s="35"/>
      <c r="X84" s="35"/>
      <c r="Y84" s="35"/>
      <c r="Z84" s="35"/>
      <c r="AA84" s="35"/>
      <c r="AB84" s="35"/>
      <c r="AC84" s="35"/>
      <c r="AD84" s="35"/>
      <c r="AE84" s="35"/>
    </row>
    <row r="85" spans="1:31" s="2" customFormat="1" ht="16.5" customHeight="1">
      <c r="A85" s="35"/>
      <c r="B85" s="36"/>
      <c r="C85" s="37"/>
      <c r="D85" s="37"/>
      <c r="E85" s="313" t="str">
        <f>E7</f>
        <v>REKONSTRUKCE RODINNÉHO POKOJE</v>
      </c>
      <c r="F85" s="314"/>
      <c r="G85" s="314"/>
      <c r="H85" s="314"/>
      <c r="I85" s="37"/>
      <c r="J85" s="37"/>
      <c r="K85" s="37"/>
      <c r="L85" s="52"/>
      <c r="S85" s="35"/>
      <c r="T85" s="35"/>
      <c r="U85" s="35"/>
      <c r="V85" s="35"/>
      <c r="W85" s="35"/>
      <c r="X85" s="35"/>
      <c r="Y85" s="35"/>
      <c r="Z85" s="35"/>
      <c r="AA85" s="35"/>
      <c r="AB85" s="35"/>
      <c r="AC85" s="35"/>
      <c r="AD85" s="35"/>
      <c r="AE85" s="35"/>
    </row>
    <row r="86" spans="1:31" s="1" customFormat="1" ht="12" customHeight="1">
      <c r="B86" s="21"/>
      <c r="C86" s="29" t="s">
        <v>119</v>
      </c>
      <c r="D86" s="22"/>
      <c r="E86" s="22"/>
      <c r="F86" s="22"/>
      <c r="G86" s="22"/>
      <c r="H86" s="22"/>
      <c r="I86" s="22"/>
      <c r="J86" s="22"/>
      <c r="K86" s="22"/>
      <c r="L86" s="20"/>
    </row>
    <row r="87" spans="1:31" s="2" customFormat="1" ht="16.5" customHeight="1">
      <c r="A87" s="35"/>
      <c r="B87" s="36"/>
      <c r="C87" s="37"/>
      <c r="D87" s="37"/>
      <c r="E87" s="313" t="s">
        <v>576</v>
      </c>
      <c r="F87" s="315"/>
      <c r="G87" s="315"/>
      <c r="H87" s="315"/>
      <c r="I87" s="37"/>
      <c r="J87" s="37"/>
      <c r="K87" s="37"/>
      <c r="L87" s="52"/>
      <c r="S87" s="35"/>
      <c r="T87" s="35"/>
      <c r="U87" s="35"/>
      <c r="V87" s="35"/>
      <c r="W87" s="35"/>
      <c r="X87" s="35"/>
      <c r="Y87" s="35"/>
      <c r="Z87" s="35"/>
      <c r="AA87" s="35"/>
      <c r="AB87" s="35"/>
      <c r="AC87" s="35"/>
      <c r="AD87" s="35"/>
      <c r="AE87" s="35"/>
    </row>
    <row r="88" spans="1:31" s="2" customFormat="1" ht="12" customHeight="1">
      <c r="A88" s="35"/>
      <c r="B88" s="36"/>
      <c r="C88" s="29" t="s">
        <v>577</v>
      </c>
      <c r="D88" s="37"/>
      <c r="E88" s="37"/>
      <c r="F88" s="37"/>
      <c r="G88" s="37"/>
      <c r="H88" s="37"/>
      <c r="I88" s="37"/>
      <c r="J88" s="37"/>
      <c r="K88" s="37"/>
      <c r="L88" s="52"/>
      <c r="S88" s="35"/>
      <c r="T88" s="35"/>
      <c r="U88" s="35"/>
      <c r="V88" s="35"/>
      <c r="W88" s="35"/>
      <c r="X88" s="35"/>
      <c r="Y88" s="35"/>
      <c r="Z88" s="35"/>
      <c r="AA88" s="35"/>
      <c r="AB88" s="35"/>
      <c r="AC88" s="35"/>
      <c r="AD88" s="35"/>
      <c r="AE88" s="35"/>
    </row>
    <row r="89" spans="1:31" s="2" customFormat="1" ht="16.5" customHeight="1">
      <c r="A89" s="35"/>
      <c r="B89" s="36"/>
      <c r="C89" s="37"/>
      <c r="D89" s="37"/>
      <c r="E89" s="261" t="str">
        <f>E11</f>
        <v>D.1.4.6 - Medicinální plyny</v>
      </c>
      <c r="F89" s="315"/>
      <c r="G89" s="315"/>
      <c r="H89" s="315"/>
      <c r="I89" s="37"/>
      <c r="J89" s="37"/>
      <c r="K89" s="37"/>
      <c r="L89" s="52"/>
      <c r="S89" s="35"/>
      <c r="T89" s="35"/>
      <c r="U89" s="35"/>
      <c r="V89" s="35"/>
      <c r="W89" s="35"/>
      <c r="X89" s="35"/>
      <c r="Y89" s="35"/>
      <c r="Z89" s="35"/>
      <c r="AA89" s="35"/>
      <c r="AB89" s="35"/>
      <c r="AC89" s="35"/>
      <c r="AD89" s="35"/>
      <c r="AE89" s="35"/>
    </row>
    <row r="90" spans="1:31"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31" s="2" customFormat="1" ht="12" customHeight="1">
      <c r="A91" s="35"/>
      <c r="B91" s="36"/>
      <c r="C91" s="29" t="s">
        <v>22</v>
      </c>
      <c r="D91" s="37"/>
      <c r="E91" s="37"/>
      <c r="F91" s="27" t="str">
        <f>F14</f>
        <v xml:space="preserve"> </v>
      </c>
      <c r="G91" s="37"/>
      <c r="H91" s="37"/>
      <c r="I91" s="29" t="s">
        <v>24</v>
      </c>
      <c r="J91" s="67" t="str">
        <f>IF(J14="","",J14)</f>
        <v>3. 6. 2022</v>
      </c>
      <c r="K91" s="37"/>
      <c r="L91" s="52"/>
      <c r="S91" s="35"/>
      <c r="T91" s="35"/>
      <c r="U91" s="35"/>
      <c r="V91" s="35"/>
      <c r="W91" s="35"/>
      <c r="X91" s="35"/>
      <c r="Y91" s="35"/>
      <c r="Z91" s="35"/>
      <c r="AA91" s="35"/>
      <c r="AB91" s="35"/>
      <c r="AC91" s="35"/>
      <c r="AD91" s="35"/>
      <c r="AE91" s="35"/>
    </row>
    <row r="92" spans="1:31" s="2" customFormat="1" ht="6.95" customHeight="1">
      <c r="A92" s="35"/>
      <c r="B92" s="36"/>
      <c r="C92" s="37"/>
      <c r="D92" s="37"/>
      <c r="E92" s="37"/>
      <c r="F92" s="37"/>
      <c r="G92" s="37"/>
      <c r="H92" s="37"/>
      <c r="I92" s="37"/>
      <c r="J92" s="37"/>
      <c r="K92" s="37"/>
      <c r="L92" s="52"/>
      <c r="S92" s="35"/>
      <c r="T92" s="35"/>
      <c r="U92" s="35"/>
      <c r="V92" s="35"/>
      <c r="W92" s="35"/>
      <c r="X92" s="35"/>
      <c r="Y92" s="35"/>
      <c r="Z92" s="35"/>
      <c r="AA92" s="35"/>
      <c r="AB92" s="35"/>
      <c r="AC92" s="35"/>
      <c r="AD92" s="35"/>
      <c r="AE92" s="35"/>
    </row>
    <row r="93" spans="1:31" s="2" customFormat="1" ht="15.2" customHeight="1">
      <c r="A93" s="35"/>
      <c r="B93" s="36"/>
      <c r="C93" s="29" t="s">
        <v>30</v>
      </c>
      <c r="D93" s="37"/>
      <c r="E93" s="37"/>
      <c r="F93" s="27" t="str">
        <f>E17</f>
        <v>Nemocnice Třinec, p.o.</v>
      </c>
      <c r="G93" s="37"/>
      <c r="H93" s="37"/>
      <c r="I93" s="29" t="s">
        <v>36</v>
      </c>
      <c r="J93" s="33" t="str">
        <f>E23</f>
        <v>KANIA a.s.</v>
      </c>
      <c r="K93" s="37"/>
      <c r="L93" s="52"/>
      <c r="S93" s="35"/>
      <c r="T93" s="35"/>
      <c r="U93" s="35"/>
      <c r="V93" s="35"/>
      <c r="W93" s="35"/>
      <c r="X93" s="35"/>
      <c r="Y93" s="35"/>
      <c r="Z93" s="35"/>
      <c r="AA93" s="35"/>
      <c r="AB93" s="35"/>
      <c r="AC93" s="35"/>
      <c r="AD93" s="35"/>
      <c r="AE93" s="35"/>
    </row>
    <row r="94" spans="1:31" s="2" customFormat="1" ht="15.2" customHeight="1">
      <c r="A94" s="35"/>
      <c r="B94" s="36"/>
      <c r="C94" s="29" t="s">
        <v>34</v>
      </c>
      <c r="D94" s="37"/>
      <c r="E94" s="37"/>
      <c r="F94" s="27" t="str">
        <f>IF(E20="","",E20)</f>
        <v>Vyplň údaj</v>
      </c>
      <c r="G94" s="37"/>
      <c r="H94" s="37"/>
      <c r="I94" s="29" t="s">
        <v>39</v>
      </c>
      <c r="J94" s="33" t="str">
        <f>E26</f>
        <v xml:space="preserve"> </v>
      </c>
      <c r="K94" s="37"/>
      <c r="L94" s="52"/>
      <c r="S94" s="35"/>
      <c r="T94" s="35"/>
      <c r="U94" s="35"/>
      <c r="V94" s="35"/>
      <c r="W94" s="35"/>
      <c r="X94" s="35"/>
      <c r="Y94" s="35"/>
      <c r="Z94" s="35"/>
      <c r="AA94" s="35"/>
      <c r="AB94" s="35"/>
      <c r="AC94" s="35"/>
      <c r="AD94" s="35"/>
      <c r="AE94" s="35"/>
    </row>
    <row r="95" spans="1:31"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31" s="2" customFormat="1" ht="29.25" customHeight="1">
      <c r="A96" s="35"/>
      <c r="B96" s="36"/>
      <c r="C96" s="150" t="s">
        <v>122</v>
      </c>
      <c r="D96" s="151"/>
      <c r="E96" s="151"/>
      <c r="F96" s="151"/>
      <c r="G96" s="151"/>
      <c r="H96" s="151"/>
      <c r="I96" s="151"/>
      <c r="J96" s="152" t="s">
        <v>123</v>
      </c>
      <c r="K96" s="151"/>
      <c r="L96" s="52"/>
      <c r="S96" s="35"/>
      <c r="T96" s="35"/>
      <c r="U96" s="35"/>
      <c r="V96" s="35"/>
      <c r="W96" s="35"/>
      <c r="X96" s="35"/>
      <c r="Y96" s="35"/>
      <c r="Z96" s="35"/>
      <c r="AA96" s="35"/>
      <c r="AB96" s="35"/>
      <c r="AC96" s="35"/>
      <c r="AD96" s="35"/>
      <c r="AE96" s="35"/>
    </row>
    <row r="97" spans="1:47" s="2" customFormat="1" ht="10.35" customHeight="1">
      <c r="A97" s="35"/>
      <c r="B97" s="36"/>
      <c r="C97" s="37"/>
      <c r="D97" s="37"/>
      <c r="E97" s="37"/>
      <c r="F97" s="37"/>
      <c r="G97" s="37"/>
      <c r="H97" s="37"/>
      <c r="I97" s="37"/>
      <c r="J97" s="37"/>
      <c r="K97" s="37"/>
      <c r="L97" s="52"/>
      <c r="S97" s="35"/>
      <c r="T97" s="35"/>
      <c r="U97" s="35"/>
      <c r="V97" s="35"/>
      <c r="W97" s="35"/>
      <c r="X97" s="35"/>
      <c r="Y97" s="35"/>
      <c r="Z97" s="35"/>
      <c r="AA97" s="35"/>
      <c r="AB97" s="35"/>
      <c r="AC97" s="35"/>
      <c r="AD97" s="35"/>
      <c r="AE97" s="35"/>
    </row>
    <row r="98" spans="1:47" s="2" customFormat="1" ht="22.9" customHeight="1">
      <c r="A98" s="35"/>
      <c r="B98" s="36"/>
      <c r="C98" s="153" t="s">
        <v>124</v>
      </c>
      <c r="D98" s="37"/>
      <c r="E98" s="37"/>
      <c r="F98" s="37"/>
      <c r="G98" s="37"/>
      <c r="H98" s="37"/>
      <c r="I98" s="37"/>
      <c r="J98" s="85">
        <f>J121</f>
        <v>0</v>
      </c>
      <c r="K98" s="37"/>
      <c r="L98" s="52"/>
      <c r="S98" s="35"/>
      <c r="T98" s="35"/>
      <c r="U98" s="35"/>
      <c r="V98" s="35"/>
      <c r="W98" s="35"/>
      <c r="X98" s="35"/>
      <c r="Y98" s="35"/>
      <c r="Z98" s="35"/>
      <c r="AA98" s="35"/>
      <c r="AB98" s="35"/>
      <c r="AC98" s="35"/>
      <c r="AD98" s="35"/>
      <c r="AE98" s="35"/>
      <c r="AU98" s="17" t="s">
        <v>125</v>
      </c>
    </row>
    <row r="99" spans="1:47" s="9" customFormat="1" ht="24.95" customHeight="1">
      <c r="B99" s="154"/>
      <c r="C99" s="155"/>
      <c r="D99" s="156" t="s">
        <v>579</v>
      </c>
      <c r="E99" s="157"/>
      <c r="F99" s="157"/>
      <c r="G99" s="157"/>
      <c r="H99" s="157"/>
      <c r="I99" s="157"/>
      <c r="J99" s="158">
        <f>J122</f>
        <v>0</v>
      </c>
      <c r="K99" s="155"/>
      <c r="L99" s="159"/>
    </row>
    <row r="100" spans="1:47" s="2" customFormat="1" ht="21.75" customHeight="1">
      <c r="A100" s="35"/>
      <c r="B100" s="36"/>
      <c r="C100" s="37"/>
      <c r="D100" s="37"/>
      <c r="E100" s="37"/>
      <c r="F100" s="37"/>
      <c r="G100" s="37"/>
      <c r="H100" s="37"/>
      <c r="I100" s="37"/>
      <c r="J100" s="37"/>
      <c r="K100" s="37"/>
      <c r="L100" s="52"/>
      <c r="S100" s="35"/>
      <c r="T100" s="35"/>
      <c r="U100" s="35"/>
      <c r="V100" s="35"/>
      <c r="W100" s="35"/>
      <c r="X100" s="35"/>
      <c r="Y100" s="35"/>
      <c r="Z100" s="35"/>
      <c r="AA100" s="35"/>
      <c r="AB100" s="35"/>
      <c r="AC100" s="35"/>
      <c r="AD100" s="35"/>
      <c r="AE100" s="35"/>
    </row>
    <row r="101" spans="1:47" s="2" customFormat="1" ht="6.95" customHeight="1">
      <c r="A101" s="35"/>
      <c r="B101" s="55"/>
      <c r="C101" s="56"/>
      <c r="D101" s="56"/>
      <c r="E101" s="56"/>
      <c r="F101" s="56"/>
      <c r="G101" s="56"/>
      <c r="H101" s="56"/>
      <c r="I101" s="56"/>
      <c r="J101" s="56"/>
      <c r="K101" s="56"/>
      <c r="L101" s="52"/>
      <c r="S101" s="35"/>
      <c r="T101" s="35"/>
      <c r="U101" s="35"/>
      <c r="V101" s="35"/>
      <c r="W101" s="35"/>
      <c r="X101" s="35"/>
      <c r="Y101" s="35"/>
      <c r="Z101" s="35"/>
      <c r="AA101" s="35"/>
      <c r="AB101" s="35"/>
      <c r="AC101" s="35"/>
      <c r="AD101" s="35"/>
      <c r="AE101" s="35"/>
    </row>
    <row r="105" spans="1:47" s="2" customFormat="1" ht="6.95" customHeight="1">
      <c r="A105" s="35"/>
      <c r="B105" s="57"/>
      <c r="C105" s="58"/>
      <c r="D105" s="58"/>
      <c r="E105" s="58"/>
      <c r="F105" s="58"/>
      <c r="G105" s="58"/>
      <c r="H105" s="58"/>
      <c r="I105" s="58"/>
      <c r="J105" s="58"/>
      <c r="K105" s="58"/>
      <c r="L105" s="52"/>
      <c r="S105" s="35"/>
      <c r="T105" s="35"/>
      <c r="U105" s="35"/>
      <c r="V105" s="35"/>
      <c r="W105" s="35"/>
      <c r="X105" s="35"/>
      <c r="Y105" s="35"/>
      <c r="Z105" s="35"/>
      <c r="AA105" s="35"/>
      <c r="AB105" s="35"/>
      <c r="AC105" s="35"/>
      <c r="AD105" s="35"/>
      <c r="AE105" s="35"/>
    </row>
    <row r="106" spans="1:47" s="2" customFormat="1" ht="24.95" customHeight="1">
      <c r="A106" s="35"/>
      <c r="B106" s="36"/>
      <c r="C106" s="23" t="s">
        <v>145</v>
      </c>
      <c r="D106" s="37"/>
      <c r="E106" s="37"/>
      <c r="F106" s="37"/>
      <c r="G106" s="37"/>
      <c r="H106" s="37"/>
      <c r="I106" s="37"/>
      <c r="J106" s="37"/>
      <c r="K106" s="37"/>
      <c r="L106" s="52"/>
      <c r="S106" s="35"/>
      <c r="T106" s="35"/>
      <c r="U106" s="35"/>
      <c r="V106" s="35"/>
      <c r="W106" s="35"/>
      <c r="X106" s="35"/>
      <c r="Y106" s="35"/>
      <c r="Z106" s="35"/>
      <c r="AA106" s="35"/>
      <c r="AB106" s="35"/>
      <c r="AC106" s="35"/>
      <c r="AD106" s="35"/>
      <c r="AE106" s="35"/>
    </row>
    <row r="107" spans="1:47" s="2" customFormat="1" ht="6.95" customHeight="1">
      <c r="A107" s="35"/>
      <c r="B107" s="36"/>
      <c r="C107" s="37"/>
      <c r="D107" s="37"/>
      <c r="E107" s="37"/>
      <c r="F107" s="37"/>
      <c r="G107" s="37"/>
      <c r="H107" s="37"/>
      <c r="I107" s="37"/>
      <c r="J107" s="37"/>
      <c r="K107" s="37"/>
      <c r="L107" s="52"/>
      <c r="S107" s="35"/>
      <c r="T107" s="35"/>
      <c r="U107" s="35"/>
      <c r="V107" s="35"/>
      <c r="W107" s="35"/>
      <c r="X107" s="35"/>
      <c r="Y107" s="35"/>
      <c r="Z107" s="35"/>
      <c r="AA107" s="35"/>
      <c r="AB107" s="35"/>
      <c r="AC107" s="35"/>
      <c r="AD107" s="35"/>
      <c r="AE107" s="35"/>
    </row>
    <row r="108" spans="1:47" s="2" customFormat="1" ht="12" customHeight="1">
      <c r="A108" s="35"/>
      <c r="B108" s="36"/>
      <c r="C108" s="29" t="s">
        <v>16</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47" s="2" customFormat="1" ht="16.5" customHeight="1">
      <c r="A109" s="35"/>
      <c r="B109" s="36"/>
      <c r="C109" s="37"/>
      <c r="D109" s="37"/>
      <c r="E109" s="313" t="str">
        <f>E7</f>
        <v>REKONSTRUKCE RODINNÉHO POKOJE</v>
      </c>
      <c r="F109" s="314"/>
      <c r="G109" s="314"/>
      <c r="H109" s="314"/>
      <c r="I109" s="37"/>
      <c r="J109" s="37"/>
      <c r="K109" s="37"/>
      <c r="L109" s="52"/>
      <c r="S109" s="35"/>
      <c r="T109" s="35"/>
      <c r="U109" s="35"/>
      <c r="V109" s="35"/>
      <c r="W109" s="35"/>
      <c r="X109" s="35"/>
      <c r="Y109" s="35"/>
      <c r="Z109" s="35"/>
      <c r="AA109" s="35"/>
      <c r="AB109" s="35"/>
      <c r="AC109" s="35"/>
      <c r="AD109" s="35"/>
      <c r="AE109" s="35"/>
    </row>
    <row r="110" spans="1:47" s="1" customFormat="1" ht="12" customHeight="1">
      <c r="B110" s="21"/>
      <c r="C110" s="29" t="s">
        <v>119</v>
      </c>
      <c r="D110" s="22"/>
      <c r="E110" s="22"/>
      <c r="F110" s="22"/>
      <c r="G110" s="22"/>
      <c r="H110" s="22"/>
      <c r="I110" s="22"/>
      <c r="J110" s="22"/>
      <c r="K110" s="22"/>
      <c r="L110" s="20"/>
    </row>
    <row r="111" spans="1:47" s="2" customFormat="1" ht="16.5" customHeight="1">
      <c r="A111" s="35"/>
      <c r="B111" s="36"/>
      <c r="C111" s="37"/>
      <c r="D111" s="37"/>
      <c r="E111" s="313" t="s">
        <v>576</v>
      </c>
      <c r="F111" s="315"/>
      <c r="G111" s="315"/>
      <c r="H111" s="315"/>
      <c r="I111" s="37"/>
      <c r="J111" s="37"/>
      <c r="K111" s="37"/>
      <c r="L111" s="52"/>
      <c r="S111" s="35"/>
      <c r="T111" s="35"/>
      <c r="U111" s="35"/>
      <c r="V111" s="35"/>
      <c r="W111" s="35"/>
      <c r="X111" s="35"/>
      <c r="Y111" s="35"/>
      <c r="Z111" s="35"/>
      <c r="AA111" s="35"/>
      <c r="AB111" s="35"/>
      <c r="AC111" s="35"/>
      <c r="AD111" s="35"/>
      <c r="AE111" s="35"/>
    </row>
    <row r="112" spans="1:47" s="2" customFormat="1" ht="12" customHeight="1">
      <c r="A112" s="35"/>
      <c r="B112" s="36"/>
      <c r="C112" s="29" t="s">
        <v>577</v>
      </c>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6.5" customHeight="1">
      <c r="A113" s="35"/>
      <c r="B113" s="36"/>
      <c r="C113" s="37"/>
      <c r="D113" s="37"/>
      <c r="E113" s="261" t="str">
        <f>E11</f>
        <v>D.1.4.6 - Medicinální plyny</v>
      </c>
      <c r="F113" s="315"/>
      <c r="G113" s="315"/>
      <c r="H113" s="315"/>
      <c r="I113" s="37"/>
      <c r="J113" s="37"/>
      <c r="K113" s="37"/>
      <c r="L113" s="52"/>
      <c r="S113" s="35"/>
      <c r="T113" s="35"/>
      <c r="U113" s="35"/>
      <c r="V113" s="35"/>
      <c r="W113" s="35"/>
      <c r="X113" s="35"/>
      <c r="Y113" s="35"/>
      <c r="Z113" s="35"/>
      <c r="AA113" s="35"/>
      <c r="AB113" s="35"/>
      <c r="AC113" s="35"/>
      <c r="AD113" s="35"/>
      <c r="AE113" s="35"/>
    </row>
    <row r="114" spans="1:65" s="2" customFormat="1" ht="6.95" customHeight="1">
      <c r="A114" s="35"/>
      <c r="B114" s="36"/>
      <c r="C114" s="37"/>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5" s="2" customFormat="1" ht="12" customHeight="1">
      <c r="A115" s="35"/>
      <c r="B115" s="36"/>
      <c r="C115" s="29" t="s">
        <v>22</v>
      </c>
      <c r="D115" s="37"/>
      <c r="E115" s="37"/>
      <c r="F115" s="27" t="str">
        <f>F14</f>
        <v xml:space="preserve"> </v>
      </c>
      <c r="G115" s="37"/>
      <c r="H115" s="37"/>
      <c r="I115" s="29" t="s">
        <v>24</v>
      </c>
      <c r="J115" s="67" t="str">
        <f>IF(J14="","",J14)</f>
        <v>3. 6. 2022</v>
      </c>
      <c r="K115" s="37"/>
      <c r="L115" s="52"/>
      <c r="S115" s="35"/>
      <c r="T115" s="35"/>
      <c r="U115" s="35"/>
      <c r="V115" s="35"/>
      <c r="W115" s="35"/>
      <c r="X115" s="35"/>
      <c r="Y115" s="35"/>
      <c r="Z115" s="35"/>
      <c r="AA115" s="35"/>
      <c r="AB115" s="35"/>
      <c r="AC115" s="35"/>
      <c r="AD115" s="35"/>
      <c r="AE115" s="35"/>
    </row>
    <row r="116" spans="1:65" s="2" customFormat="1" ht="6.95" customHeight="1">
      <c r="A116" s="35"/>
      <c r="B116" s="36"/>
      <c r="C116" s="37"/>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65" s="2" customFormat="1" ht="15.2" customHeight="1">
      <c r="A117" s="35"/>
      <c r="B117" s="36"/>
      <c r="C117" s="29" t="s">
        <v>30</v>
      </c>
      <c r="D117" s="37"/>
      <c r="E117" s="37"/>
      <c r="F117" s="27" t="str">
        <f>E17</f>
        <v>Nemocnice Třinec, p.o.</v>
      </c>
      <c r="G117" s="37"/>
      <c r="H117" s="37"/>
      <c r="I117" s="29" t="s">
        <v>36</v>
      </c>
      <c r="J117" s="33" t="str">
        <f>E23</f>
        <v>KANIA a.s.</v>
      </c>
      <c r="K117" s="37"/>
      <c r="L117" s="52"/>
      <c r="S117" s="35"/>
      <c r="T117" s="35"/>
      <c r="U117" s="35"/>
      <c r="V117" s="35"/>
      <c r="W117" s="35"/>
      <c r="X117" s="35"/>
      <c r="Y117" s="35"/>
      <c r="Z117" s="35"/>
      <c r="AA117" s="35"/>
      <c r="AB117" s="35"/>
      <c r="AC117" s="35"/>
      <c r="AD117" s="35"/>
      <c r="AE117" s="35"/>
    </row>
    <row r="118" spans="1:65" s="2" customFormat="1" ht="15.2" customHeight="1">
      <c r="A118" s="35"/>
      <c r="B118" s="36"/>
      <c r="C118" s="29" t="s">
        <v>34</v>
      </c>
      <c r="D118" s="37"/>
      <c r="E118" s="37"/>
      <c r="F118" s="27" t="str">
        <f>IF(E20="","",E20)</f>
        <v>Vyplň údaj</v>
      </c>
      <c r="G118" s="37"/>
      <c r="H118" s="37"/>
      <c r="I118" s="29" t="s">
        <v>39</v>
      </c>
      <c r="J118" s="33" t="str">
        <f>E26</f>
        <v xml:space="preserve"> </v>
      </c>
      <c r="K118" s="37"/>
      <c r="L118" s="52"/>
      <c r="S118" s="35"/>
      <c r="T118" s="35"/>
      <c r="U118" s="35"/>
      <c r="V118" s="35"/>
      <c r="W118" s="35"/>
      <c r="X118" s="35"/>
      <c r="Y118" s="35"/>
      <c r="Z118" s="35"/>
      <c r="AA118" s="35"/>
      <c r="AB118" s="35"/>
      <c r="AC118" s="35"/>
      <c r="AD118" s="35"/>
      <c r="AE118" s="35"/>
    </row>
    <row r="119" spans="1:65" s="2" customFormat="1" ht="10.35" customHeight="1">
      <c r="A119" s="35"/>
      <c r="B119" s="36"/>
      <c r="C119" s="37"/>
      <c r="D119" s="37"/>
      <c r="E119" s="37"/>
      <c r="F119" s="37"/>
      <c r="G119" s="37"/>
      <c r="H119" s="37"/>
      <c r="I119" s="37"/>
      <c r="J119" s="37"/>
      <c r="K119" s="37"/>
      <c r="L119" s="52"/>
      <c r="S119" s="35"/>
      <c r="T119" s="35"/>
      <c r="U119" s="35"/>
      <c r="V119" s="35"/>
      <c r="W119" s="35"/>
      <c r="X119" s="35"/>
      <c r="Y119" s="35"/>
      <c r="Z119" s="35"/>
      <c r="AA119" s="35"/>
      <c r="AB119" s="35"/>
      <c r="AC119" s="35"/>
      <c r="AD119" s="35"/>
      <c r="AE119" s="35"/>
    </row>
    <row r="120" spans="1:65" s="11" customFormat="1" ht="29.25" customHeight="1">
      <c r="A120" s="165"/>
      <c r="B120" s="166"/>
      <c r="C120" s="167" t="s">
        <v>146</v>
      </c>
      <c r="D120" s="168" t="s">
        <v>67</v>
      </c>
      <c r="E120" s="168" t="s">
        <v>63</v>
      </c>
      <c r="F120" s="168" t="s">
        <v>64</v>
      </c>
      <c r="G120" s="168" t="s">
        <v>147</v>
      </c>
      <c r="H120" s="168" t="s">
        <v>148</v>
      </c>
      <c r="I120" s="168" t="s">
        <v>149</v>
      </c>
      <c r="J120" s="168" t="s">
        <v>123</v>
      </c>
      <c r="K120" s="169" t="s">
        <v>150</v>
      </c>
      <c r="L120" s="170"/>
      <c r="M120" s="76" t="s">
        <v>1</v>
      </c>
      <c r="N120" s="77" t="s">
        <v>46</v>
      </c>
      <c r="O120" s="77" t="s">
        <v>151</v>
      </c>
      <c r="P120" s="77" t="s">
        <v>152</v>
      </c>
      <c r="Q120" s="77" t="s">
        <v>153</v>
      </c>
      <c r="R120" s="77" t="s">
        <v>154</v>
      </c>
      <c r="S120" s="77" t="s">
        <v>155</v>
      </c>
      <c r="T120" s="78" t="s">
        <v>156</v>
      </c>
      <c r="U120" s="165"/>
      <c r="V120" s="165"/>
      <c r="W120" s="165"/>
      <c r="X120" s="165"/>
      <c r="Y120" s="165"/>
      <c r="Z120" s="165"/>
      <c r="AA120" s="165"/>
      <c r="AB120" s="165"/>
      <c r="AC120" s="165"/>
      <c r="AD120" s="165"/>
      <c r="AE120" s="165"/>
    </row>
    <row r="121" spans="1:65" s="2" customFormat="1" ht="22.9" customHeight="1">
      <c r="A121" s="35"/>
      <c r="B121" s="36"/>
      <c r="C121" s="83" t="s">
        <v>157</v>
      </c>
      <c r="D121" s="37"/>
      <c r="E121" s="37"/>
      <c r="F121" s="37"/>
      <c r="G121" s="37"/>
      <c r="H121" s="37"/>
      <c r="I121" s="37"/>
      <c r="J121" s="171">
        <f>BK121</f>
        <v>0</v>
      </c>
      <c r="K121" s="37"/>
      <c r="L121" s="40"/>
      <c r="M121" s="79"/>
      <c r="N121" s="172"/>
      <c r="O121" s="80"/>
      <c r="P121" s="173">
        <f>P122</f>
        <v>0</v>
      </c>
      <c r="Q121" s="80"/>
      <c r="R121" s="173">
        <f>R122</f>
        <v>0</v>
      </c>
      <c r="S121" s="80"/>
      <c r="T121" s="174">
        <f>T122</f>
        <v>0</v>
      </c>
      <c r="U121" s="35"/>
      <c r="V121" s="35"/>
      <c r="W121" s="35"/>
      <c r="X121" s="35"/>
      <c r="Y121" s="35"/>
      <c r="Z121" s="35"/>
      <c r="AA121" s="35"/>
      <c r="AB121" s="35"/>
      <c r="AC121" s="35"/>
      <c r="AD121" s="35"/>
      <c r="AE121" s="35"/>
      <c r="AT121" s="17" t="s">
        <v>81</v>
      </c>
      <c r="AU121" s="17" t="s">
        <v>125</v>
      </c>
      <c r="BK121" s="175">
        <f>BK122</f>
        <v>0</v>
      </c>
    </row>
    <row r="122" spans="1:65" s="12" customFormat="1" ht="25.9" customHeight="1">
      <c r="B122" s="176"/>
      <c r="C122" s="177"/>
      <c r="D122" s="178" t="s">
        <v>81</v>
      </c>
      <c r="E122" s="179" t="s">
        <v>580</v>
      </c>
      <c r="F122" s="179" t="s">
        <v>94</v>
      </c>
      <c r="G122" s="177"/>
      <c r="H122" s="177"/>
      <c r="I122" s="180"/>
      <c r="J122" s="181">
        <f>BK122</f>
        <v>0</v>
      </c>
      <c r="K122" s="177"/>
      <c r="L122" s="182"/>
      <c r="M122" s="183"/>
      <c r="N122" s="184"/>
      <c r="O122" s="184"/>
      <c r="P122" s="185">
        <f>P123</f>
        <v>0</v>
      </c>
      <c r="Q122" s="184"/>
      <c r="R122" s="185">
        <f>R123</f>
        <v>0</v>
      </c>
      <c r="S122" s="184"/>
      <c r="T122" s="186">
        <f>T123</f>
        <v>0</v>
      </c>
      <c r="AR122" s="187" t="s">
        <v>168</v>
      </c>
      <c r="AT122" s="188" t="s">
        <v>81</v>
      </c>
      <c r="AU122" s="188" t="s">
        <v>82</v>
      </c>
      <c r="AY122" s="187" t="s">
        <v>160</v>
      </c>
      <c r="BK122" s="189">
        <f>BK123</f>
        <v>0</v>
      </c>
    </row>
    <row r="123" spans="1:65" s="2" customFormat="1" ht="16.5" customHeight="1">
      <c r="A123" s="35"/>
      <c r="B123" s="36"/>
      <c r="C123" s="192" t="s">
        <v>90</v>
      </c>
      <c r="D123" s="192" t="s">
        <v>163</v>
      </c>
      <c r="E123" s="193" t="s">
        <v>581</v>
      </c>
      <c r="F123" s="194" t="s">
        <v>595</v>
      </c>
      <c r="G123" s="195" t="s">
        <v>583</v>
      </c>
      <c r="H123" s="196">
        <v>1</v>
      </c>
      <c r="I123" s="197"/>
      <c r="J123" s="198">
        <f>ROUND(I123*H123,2)</f>
        <v>0</v>
      </c>
      <c r="K123" s="194" t="s">
        <v>1</v>
      </c>
      <c r="L123" s="40"/>
      <c r="M123" s="257" t="s">
        <v>1</v>
      </c>
      <c r="N123" s="258" t="s">
        <v>47</v>
      </c>
      <c r="O123" s="255"/>
      <c r="P123" s="259">
        <f>O123*H123</f>
        <v>0</v>
      </c>
      <c r="Q123" s="259">
        <v>0</v>
      </c>
      <c r="R123" s="259">
        <f>Q123*H123</f>
        <v>0</v>
      </c>
      <c r="S123" s="259">
        <v>0</v>
      </c>
      <c r="T123" s="260">
        <f>S123*H123</f>
        <v>0</v>
      </c>
      <c r="U123" s="35"/>
      <c r="V123" s="35"/>
      <c r="W123" s="35"/>
      <c r="X123" s="35"/>
      <c r="Y123" s="35"/>
      <c r="Z123" s="35"/>
      <c r="AA123" s="35"/>
      <c r="AB123" s="35"/>
      <c r="AC123" s="35"/>
      <c r="AD123" s="35"/>
      <c r="AE123" s="35"/>
      <c r="AR123" s="203" t="s">
        <v>557</v>
      </c>
      <c r="AT123" s="203" t="s">
        <v>163</v>
      </c>
      <c r="AU123" s="203" t="s">
        <v>90</v>
      </c>
      <c r="AY123" s="17" t="s">
        <v>160</v>
      </c>
      <c r="BE123" s="204">
        <f>IF(N123="základní",J123,0)</f>
        <v>0</v>
      </c>
      <c r="BF123" s="204">
        <f>IF(N123="snížená",J123,0)</f>
        <v>0</v>
      </c>
      <c r="BG123" s="204">
        <f>IF(N123="zákl. přenesená",J123,0)</f>
        <v>0</v>
      </c>
      <c r="BH123" s="204">
        <f>IF(N123="sníž. přenesená",J123,0)</f>
        <v>0</v>
      </c>
      <c r="BI123" s="204">
        <f>IF(N123="nulová",J123,0)</f>
        <v>0</v>
      </c>
      <c r="BJ123" s="17" t="s">
        <v>90</v>
      </c>
      <c r="BK123" s="204">
        <f>ROUND(I123*H123,2)</f>
        <v>0</v>
      </c>
      <c r="BL123" s="17" t="s">
        <v>557</v>
      </c>
      <c r="BM123" s="203" t="s">
        <v>584</v>
      </c>
    </row>
    <row r="124" spans="1:65" s="2" customFormat="1" ht="6.95" customHeight="1">
      <c r="A124" s="35"/>
      <c r="B124" s="55"/>
      <c r="C124" s="56"/>
      <c r="D124" s="56"/>
      <c r="E124" s="56"/>
      <c r="F124" s="56"/>
      <c r="G124" s="56"/>
      <c r="H124" s="56"/>
      <c r="I124" s="56"/>
      <c r="J124" s="56"/>
      <c r="K124" s="56"/>
      <c r="L124" s="40"/>
      <c r="M124" s="35"/>
      <c r="O124" s="35"/>
      <c r="P124" s="35"/>
      <c r="Q124" s="35"/>
      <c r="R124" s="35"/>
      <c r="S124" s="35"/>
      <c r="T124" s="35"/>
      <c r="U124" s="35"/>
      <c r="V124" s="35"/>
      <c r="W124" s="35"/>
      <c r="X124" s="35"/>
      <c r="Y124" s="35"/>
      <c r="Z124" s="35"/>
      <c r="AA124" s="35"/>
      <c r="AB124" s="35"/>
      <c r="AC124" s="35"/>
      <c r="AD124" s="35"/>
      <c r="AE124" s="35"/>
    </row>
  </sheetData>
  <sheetProtection algorithmName="SHA-512" hashValue="e+/VXqcmZecjsRzGyVYZYG0acXE9cfNhoFY5p+AP2fT3APSuowLQ6rdFagjf2Fn9tjWT3ztl2NFyYas9JvVdRQ==" saltValue="l+JG26bW7ZGQWePmIvpBAmDTYMlxZd4DbH7Jpzgzv5D/+vFtFPZGLC+C/H4SZXOGhj7PsS3lqjGrDnPcRRS+2g==" spinCount="100000" sheet="1" objects="1" scenarios="1" formatColumns="0" formatRows="0" autoFilter="0"/>
  <autoFilter ref="C120:K123"/>
  <mergeCells count="12">
    <mergeCell ref="E113:H113"/>
    <mergeCell ref="L2:V2"/>
    <mergeCell ref="E85:H85"/>
    <mergeCell ref="E87:H87"/>
    <mergeCell ref="E89:H89"/>
    <mergeCell ref="E109:H109"/>
    <mergeCell ref="E111:H111"/>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0"/>
  <sheetViews>
    <sheetView showGridLines="0" topLeftCell="A95"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5"/>
      <c r="M2" s="305"/>
      <c r="N2" s="305"/>
      <c r="O2" s="305"/>
      <c r="P2" s="305"/>
      <c r="Q2" s="305"/>
      <c r="R2" s="305"/>
      <c r="S2" s="305"/>
      <c r="T2" s="305"/>
      <c r="U2" s="305"/>
      <c r="V2" s="305"/>
      <c r="AT2" s="17" t="s">
        <v>114</v>
      </c>
    </row>
    <row r="3" spans="1:46" s="1" customFormat="1" ht="6.95" customHeight="1">
      <c r="B3" s="116"/>
      <c r="C3" s="117"/>
      <c r="D3" s="117"/>
      <c r="E3" s="117"/>
      <c r="F3" s="117"/>
      <c r="G3" s="117"/>
      <c r="H3" s="117"/>
      <c r="I3" s="117"/>
      <c r="J3" s="117"/>
      <c r="K3" s="117"/>
      <c r="L3" s="20"/>
      <c r="AT3" s="17" t="s">
        <v>92</v>
      </c>
    </row>
    <row r="4" spans="1:46" s="1" customFormat="1" ht="24.95" customHeight="1">
      <c r="B4" s="20"/>
      <c r="D4" s="118" t="s">
        <v>118</v>
      </c>
      <c r="L4" s="20"/>
      <c r="M4" s="119" t="s">
        <v>10</v>
      </c>
      <c r="AT4" s="17" t="s">
        <v>4</v>
      </c>
    </row>
    <row r="5" spans="1:46" s="1" customFormat="1" ht="6.95" customHeight="1">
      <c r="B5" s="20"/>
      <c r="L5" s="20"/>
    </row>
    <row r="6" spans="1:46" s="1" customFormat="1" ht="12" customHeight="1">
      <c r="B6" s="20"/>
      <c r="D6" s="120" t="s">
        <v>16</v>
      </c>
      <c r="L6" s="20"/>
    </row>
    <row r="7" spans="1:46" s="1" customFormat="1" ht="16.5" customHeight="1">
      <c r="B7" s="20"/>
      <c r="E7" s="306" t="str">
        <f>'Rekapitulace stavby'!K6</f>
        <v>REKONSTRUKCE RODINNÉHO POKOJE</v>
      </c>
      <c r="F7" s="307"/>
      <c r="G7" s="307"/>
      <c r="H7" s="307"/>
      <c r="L7" s="20"/>
    </row>
    <row r="8" spans="1:46" s="2" customFormat="1" ht="12" customHeight="1">
      <c r="A8" s="35"/>
      <c r="B8" s="40"/>
      <c r="C8" s="35"/>
      <c r="D8" s="120" t="s">
        <v>119</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8" t="s">
        <v>596</v>
      </c>
      <c r="F9" s="309"/>
      <c r="G9" s="309"/>
      <c r="H9" s="309"/>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20" t="s">
        <v>18</v>
      </c>
      <c r="E11" s="35"/>
      <c r="F11" s="111" t="s">
        <v>19</v>
      </c>
      <c r="G11" s="35"/>
      <c r="H11" s="35"/>
      <c r="I11" s="120" t="s">
        <v>20</v>
      </c>
      <c r="J11" s="111" t="s">
        <v>1</v>
      </c>
      <c r="K11" s="35"/>
      <c r="L11" s="52"/>
      <c r="S11" s="35"/>
      <c r="T11" s="35"/>
      <c r="U11" s="35"/>
      <c r="V11" s="35"/>
      <c r="W11" s="35"/>
      <c r="X11" s="35"/>
      <c r="Y11" s="35"/>
      <c r="Z11" s="35"/>
      <c r="AA11" s="35"/>
      <c r="AB11" s="35"/>
      <c r="AC11" s="35"/>
      <c r="AD11" s="35"/>
      <c r="AE11" s="35"/>
    </row>
    <row r="12" spans="1:46" s="2" customFormat="1" ht="12" customHeight="1">
      <c r="A12" s="35"/>
      <c r="B12" s="40"/>
      <c r="C12" s="35"/>
      <c r="D12" s="120" t="s">
        <v>22</v>
      </c>
      <c r="E12" s="35"/>
      <c r="F12" s="111" t="s">
        <v>23</v>
      </c>
      <c r="G12" s="35"/>
      <c r="H12" s="35"/>
      <c r="I12" s="120" t="s">
        <v>24</v>
      </c>
      <c r="J12" s="121" t="str">
        <f>'Rekapitulace stavby'!AN8</f>
        <v>3. 6. 2022</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20" t="s">
        <v>30</v>
      </c>
      <c r="E14" s="35"/>
      <c r="F14" s="35"/>
      <c r="G14" s="35"/>
      <c r="H14" s="35"/>
      <c r="I14" s="120" t="s">
        <v>31</v>
      </c>
      <c r="J14" s="111" t="s">
        <v>1</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1" t="s">
        <v>32</v>
      </c>
      <c r="F15" s="35"/>
      <c r="G15" s="35"/>
      <c r="H15" s="35"/>
      <c r="I15" s="120" t="s">
        <v>33</v>
      </c>
      <c r="J15" s="111"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20" t="s">
        <v>34</v>
      </c>
      <c r="E17" s="35"/>
      <c r="F17" s="35"/>
      <c r="G17" s="35"/>
      <c r="H17" s="35"/>
      <c r="I17" s="120" t="s">
        <v>31</v>
      </c>
      <c r="J17" s="30"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10" t="str">
        <f>'Rekapitulace stavby'!E14</f>
        <v>Vyplň údaj</v>
      </c>
      <c r="F18" s="311"/>
      <c r="G18" s="311"/>
      <c r="H18" s="311"/>
      <c r="I18" s="120" t="s">
        <v>33</v>
      </c>
      <c r="J18" s="30"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20" t="s">
        <v>36</v>
      </c>
      <c r="E20" s="35"/>
      <c r="F20" s="35"/>
      <c r="G20" s="35"/>
      <c r="H20" s="35"/>
      <c r="I20" s="120" t="s">
        <v>31</v>
      </c>
      <c r="J20" s="111"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1" t="s">
        <v>37</v>
      </c>
      <c r="F21" s="35"/>
      <c r="G21" s="35"/>
      <c r="H21" s="35"/>
      <c r="I21" s="120" t="s">
        <v>33</v>
      </c>
      <c r="J21" s="111"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20" t="s">
        <v>39</v>
      </c>
      <c r="E23" s="35"/>
      <c r="F23" s="35"/>
      <c r="G23" s="35"/>
      <c r="H23" s="35"/>
      <c r="I23" s="120" t="s">
        <v>31</v>
      </c>
      <c r="J23" s="111" t="str">
        <f>IF('Rekapitulace stavby'!AN19="","",'Rekapitulace stavby'!AN19)</f>
        <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20" t="s">
        <v>33</v>
      </c>
      <c r="J24" s="111" t="str">
        <f>IF('Rekapitulace stavby'!AN20="","",'Rekapitulace stavby'!AN20)</f>
        <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20" t="s">
        <v>40</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95.25" customHeight="1">
      <c r="A27" s="122"/>
      <c r="B27" s="123"/>
      <c r="C27" s="122"/>
      <c r="D27" s="122"/>
      <c r="E27" s="312" t="s">
        <v>41</v>
      </c>
      <c r="F27" s="312"/>
      <c r="G27" s="312"/>
      <c r="H27" s="312"/>
      <c r="I27" s="122"/>
      <c r="J27" s="122"/>
      <c r="K27" s="122"/>
      <c r="L27" s="124"/>
      <c r="S27" s="122"/>
      <c r="T27" s="122"/>
      <c r="U27" s="122"/>
      <c r="V27" s="122"/>
      <c r="W27" s="122"/>
      <c r="X27" s="122"/>
      <c r="Y27" s="122"/>
      <c r="Z27" s="122"/>
      <c r="AA27" s="122"/>
      <c r="AB27" s="122"/>
      <c r="AC27" s="122"/>
      <c r="AD27" s="122"/>
      <c r="AE27" s="122"/>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25"/>
      <c r="E29" s="125"/>
      <c r="F29" s="125"/>
      <c r="G29" s="125"/>
      <c r="H29" s="125"/>
      <c r="I29" s="125"/>
      <c r="J29" s="125"/>
      <c r="K29" s="125"/>
      <c r="L29" s="52"/>
      <c r="S29" s="35"/>
      <c r="T29" s="35"/>
      <c r="U29" s="35"/>
      <c r="V29" s="35"/>
      <c r="W29" s="35"/>
      <c r="X29" s="35"/>
      <c r="Y29" s="35"/>
      <c r="Z29" s="35"/>
      <c r="AA29" s="35"/>
      <c r="AB29" s="35"/>
      <c r="AC29" s="35"/>
      <c r="AD29" s="35"/>
      <c r="AE29" s="35"/>
    </row>
    <row r="30" spans="1:31" s="2" customFormat="1" ht="25.35" customHeight="1">
      <c r="A30" s="35"/>
      <c r="B30" s="40"/>
      <c r="C30" s="35"/>
      <c r="D30" s="126" t="s">
        <v>42</v>
      </c>
      <c r="E30" s="35"/>
      <c r="F30" s="35"/>
      <c r="G30" s="35"/>
      <c r="H30" s="35"/>
      <c r="I30" s="35"/>
      <c r="J30" s="127">
        <f>ROUND(J117,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8" t="s">
        <v>44</v>
      </c>
      <c r="G32" s="35"/>
      <c r="H32" s="35"/>
      <c r="I32" s="128" t="s">
        <v>43</v>
      </c>
      <c r="J32" s="128" t="s">
        <v>45</v>
      </c>
      <c r="K32" s="35"/>
      <c r="L32" s="52"/>
      <c r="S32" s="35"/>
      <c r="T32" s="35"/>
      <c r="U32" s="35"/>
      <c r="V32" s="35"/>
      <c r="W32" s="35"/>
      <c r="X32" s="35"/>
      <c r="Y32" s="35"/>
      <c r="Z32" s="35"/>
      <c r="AA32" s="35"/>
      <c r="AB32" s="35"/>
      <c r="AC32" s="35"/>
      <c r="AD32" s="35"/>
      <c r="AE32" s="35"/>
    </row>
    <row r="33" spans="1:31" s="2" customFormat="1" ht="14.45" customHeight="1">
      <c r="A33" s="35"/>
      <c r="B33" s="40"/>
      <c r="C33" s="35"/>
      <c r="D33" s="129" t="s">
        <v>46</v>
      </c>
      <c r="E33" s="120" t="s">
        <v>47</v>
      </c>
      <c r="F33" s="130">
        <f>ROUND((SUM(BE117:BE119)),  2)</f>
        <v>0</v>
      </c>
      <c r="G33" s="35"/>
      <c r="H33" s="35"/>
      <c r="I33" s="131">
        <v>0.21</v>
      </c>
      <c r="J33" s="130">
        <f>ROUND(((SUM(BE117:BE119))*I33),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20" t="s">
        <v>48</v>
      </c>
      <c r="F34" s="130">
        <f>ROUND((SUM(BF117:BF119)),  2)</f>
        <v>0</v>
      </c>
      <c r="G34" s="35"/>
      <c r="H34" s="35"/>
      <c r="I34" s="131">
        <v>0.15</v>
      </c>
      <c r="J34" s="130">
        <f>ROUND(((SUM(BF117:BF119))*I34),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20" t="s">
        <v>49</v>
      </c>
      <c r="F35" s="130">
        <f>ROUND((SUM(BG117:BG119)),  2)</f>
        <v>0</v>
      </c>
      <c r="G35" s="35"/>
      <c r="H35" s="35"/>
      <c r="I35" s="131">
        <v>0.21</v>
      </c>
      <c r="J35" s="130">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20" t="s">
        <v>50</v>
      </c>
      <c r="F36" s="130">
        <f>ROUND((SUM(BH117:BH119)),  2)</f>
        <v>0</v>
      </c>
      <c r="G36" s="35"/>
      <c r="H36" s="35"/>
      <c r="I36" s="131">
        <v>0.15</v>
      </c>
      <c r="J36" s="130">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51</v>
      </c>
      <c r="F37" s="130">
        <f>ROUND((SUM(BI117:BI119)),  2)</f>
        <v>0</v>
      </c>
      <c r="G37" s="35"/>
      <c r="H37" s="35"/>
      <c r="I37" s="131">
        <v>0</v>
      </c>
      <c r="J37" s="130">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32"/>
      <c r="D39" s="133" t="s">
        <v>52</v>
      </c>
      <c r="E39" s="134"/>
      <c r="F39" s="134"/>
      <c r="G39" s="135" t="s">
        <v>53</v>
      </c>
      <c r="H39" s="136" t="s">
        <v>54</v>
      </c>
      <c r="I39" s="134"/>
      <c r="J39" s="137">
        <f>SUM(J30:J37)</f>
        <v>0</v>
      </c>
      <c r="K39" s="138"/>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2"/>
      <c r="D50" s="139" t="s">
        <v>55</v>
      </c>
      <c r="E50" s="140"/>
      <c r="F50" s="140"/>
      <c r="G50" s="139" t="s">
        <v>56</v>
      </c>
      <c r="H50" s="140"/>
      <c r="I50" s="140"/>
      <c r="J50" s="140"/>
      <c r="K50" s="140"/>
      <c r="L50" s="52"/>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5"/>
      <c r="B61" s="40"/>
      <c r="C61" s="35"/>
      <c r="D61" s="141" t="s">
        <v>57</v>
      </c>
      <c r="E61" s="142"/>
      <c r="F61" s="143" t="s">
        <v>58</v>
      </c>
      <c r="G61" s="141" t="s">
        <v>57</v>
      </c>
      <c r="H61" s="142"/>
      <c r="I61" s="142"/>
      <c r="J61" s="144" t="s">
        <v>58</v>
      </c>
      <c r="K61" s="142"/>
      <c r="L61" s="52"/>
      <c r="S61" s="35"/>
      <c r="T61" s="35"/>
      <c r="U61" s="35"/>
      <c r="V61" s="35"/>
      <c r="W61" s="35"/>
      <c r="X61" s="35"/>
      <c r="Y61" s="35"/>
      <c r="Z61" s="35"/>
      <c r="AA61" s="35"/>
      <c r="AB61" s="35"/>
      <c r="AC61" s="35"/>
      <c r="AD61" s="35"/>
      <c r="AE61" s="35"/>
    </row>
    <row r="62" spans="1:31" ht="11.25">
      <c r="B62" s="20"/>
      <c r="L62" s="20"/>
    </row>
    <row r="63" spans="1:31" ht="11.25">
      <c r="B63" s="20"/>
      <c r="L63" s="20"/>
    </row>
    <row r="64" spans="1:31" ht="11.25">
      <c r="B64" s="20"/>
      <c r="L64" s="20"/>
    </row>
    <row r="65" spans="1:31" s="2" customFormat="1" ht="12.75">
      <c r="A65" s="35"/>
      <c r="B65" s="40"/>
      <c r="C65" s="35"/>
      <c r="D65" s="139" t="s">
        <v>59</v>
      </c>
      <c r="E65" s="145"/>
      <c r="F65" s="145"/>
      <c r="G65" s="139" t="s">
        <v>60</v>
      </c>
      <c r="H65" s="145"/>
      <c r="I65" s="145"/>
      <c r="J65" s="145"/>
      <c r="K65" s="145"/>
      <c r="L65" s="52"/>
      <c r="S65" s="35"/>
      <c r="T65" s="35"/>
      <c r="U65" s="35"/>
      <c r="V65" s="35"/>
      <c r="W65" s="35"/>
      <c r="X65" s="35"/>
      <c r="Y65" s="35"/>
      <c r="Z65" s="35"/>
      <c r="AA65" s="35"/>
      <c r="AB65" s="35"/>
      <c r="AC65" s="35"/>
      <c r="AD65" s="35"/>
      <c r="AE65" s="35"/>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5"/>
      <c r="B76" s="40"/>
      <c r="C76" s="35"/>
      <c r="D76" s="141" t="s">
        <v>57</v>
      </c>
      <c r="E76" s="142"/>
      <c r="F76" s="143" t="s">
        <v>58</v>
      </c>
      <c r="G76" s="141" t="s">
        <v>57</v>
      </c>
      <c r="H76" s="142"/>
      <c r="I76" s="142"/>
      <c r="J76" s="144" t="s">
        <v>58</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47"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47" s="2" customFormat="1" ht="24.95" customHeight="1">
      <c r="A82" s="35"/>
      <c r="B82" s="36"/>
      <c r="C82" s="23" t="s">
        <v>121</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29"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3" t="str">
        <f>E7</f>
        <v>REKONSTRUKCE RODINNÉHO POKOJE</v>
      </c>
      <c r="F85" s="314"/>
      <c r="G85" s="314"/>
      <c r="H85" s="314"/>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29" t="s">
        <v>119</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1" t="str">
        <f>E9</f>
        <v>LEK - Lékařské vybavení</v>
      </c>
      <c r="F87" s="315"/>
      <c r="G87" s="315"/>
      <c r="H87" s="315"/>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29" t="s">
        <v>22</v>
      </c>
      <c r="D89" s="37"/>
      <c r="E89" s="37"/>
      <c r="F89" s="27" t="str">
        <f>F12</f>
        <v xml:space="preserve"> </v>
      </c>
      <c r="G89" s="37"/>
      <c r="H89" s="37"/>
      <c r="I89" s="29" t="s">
        <v>24</v>
      </c>
      <c r="J89" s="67" t="str">
        <f>IF(J12="","",J12)</f>
        <v>3. 6. 2022</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29" t="s">
        <v>30</v>
      </c>
      <c r="D91" s="37"/>
      <c r="E91" s="37"/>
      <c r="F91" s="27" t="str">
        <f>E15</f>
        <v>Nemocnice Třinec, p.o.</v>
      </c>
      <c r="G91" s="37"/>
      <c r="H91" s="37"/>
      <c r="I91" s="29" t="s">
        <v>36</v>
      </c>
      <c r="J91" s="33" t="str">
        <f>E21</f>
        <v>KANIA a.s.</v>
      </c>
      <c r="K91" s="37"/>
      <c r="L91" s="52"/>
      <c r="S91" s="35"/>
      <c r="T91" s="35"/>
      <c r="U91" s="35"/>
      <c r="V91" s="35"/>
      <c r="W91" s="35"/>
      <c r="X91" s="35"/>
      <c r="Y91" s="35"/>
      <c r="Z91" s="35"/>
      <c r="AA91" s="35"/>
      <c r="AB91" s="35"/>
      <c r="AC91" s="35"/>
      <c r="AD91" s="35"/>
      <c r="AE91" s="35"/>
    </row>
    <row r="92" spans="1:47" s="2" customFormat="1" ht="15.2" customHeight="1">
      <c r="A92" s="35"/>
      <c r="B92" s="36"/>
      <c r="C92" s="29" t="s">
        <v>34</v>
      </c>
      <c r="D92" s="37"/>
      <c r="E92" s="37"/>
      <c r="F92" s="27" t="str">
        <f>IF(E18="","",E18)</f>
        <v>Vyplň údaj</v>
      </c>
      <c r="G92" s="37"/>
      <c r="H92" s="37"/>
      <c r="I92" s="29" t="s">
        <v>39</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50" t="s">
        <v>122</v>
      </c>
      <c r="D94" s="151"/>
      <c r="E94" s="151"/>
      <c r="F94" s="151"/>
      <c r="G94" s="151"/>
      <c r="H94" s="151"/>
      <c r="I94" s="151"/>
      <c r="J94" s="152" t="s">
        <v>123</v>
      </c>
      <c r="K94" s="151"/>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53" t="s">
        <v>124</v>
      </c>
      <c r="D96" s="37"/>
      <c r="E96" s="37"/>
      <c r="F96" s="37"/>
      <c r="G96" s="37"/>
      <c r="H96" s="37"/>
      <c r="I96" s="37"/>
      <c r="J96" s="85">
        <f>J117</f>
        <v>0</v>
      </c>
      <c r="K96" s="37"/>
      <c r="L96" s="52"/>
      <c r="S96" s="35"/>
      <c r="T96" s="35"/>
      <c r="U96" s="35"/>
      <c r="V96" s="35"/>
      <c r="W96" s="35"/>
      <c r="X96" s="35"/>
      <c r="Y96" s="35"/>
      <c r="Z96" s="35"/>
      <c r="AA96" s="35"/>
      <c r="AB96" s="35"/>
      <c r="AC96" s="35"/>
      <c r="AD96" s="35"/>
      <c r="AE96" s="35"/>
      <c r="AU96" s="17" t="s">
        <v>125</v>
      </c>
    </row>
    <row r="97" spans="1:31" s="9" customFormat="1" ht="24.95" customHeight="1">
      <c r="B97" s="154"/>
      <c r="C97" s="155"/>
      <c r="D97" s="156" t="s">
        <v>597</v>
      </c>
      <c r="E97" s="157"/>
      <c r="F97" s="157"/>
      <c r="G97" s="157"/>
      <c r="H97" s="157"/>
      <c r="I97" s="157"/>
      <c r="J97" s="158">
        <f>J118</f>
        <v>0</v>
      </c>
      <c r="K97" s="155"/>
      <c r="L97" s="159"/>
    </row>
    <row r="98" spans="1:31" s="2" customFormat="1" ht="21.75" customHeight="1">
      <c r="A98" s="35"/>
      <c r="B98" s="36"/>
      <c r="C98" s="37"/>
      <c r="D98" s="37"/>
      <c r="E98" s="37"/>
      <c r="F98" s="37"/>
      <c r="G98" s="37"/>
      <c r="H98" s="37"/>
      <c r="I98" s="37"/>
      <c r="J98" s="37"/>
      <c r="K98" s="37"/>
      <c r="L98" s="52"/>
      <c r="S98" s="35"/>
      <c r="T98" s="35"/>
      <c r="U98" s="35"/>
      <c r="V98" s="35"/>
      <c r="W98" s="35"/>
      <c r="X98" s="35"/>
      <c r="Y98" s="35"/>
      <c r="Z98" s="35"/>
      <c r="AA98" s="35"/>
      <c r="AB98" s="35"/>
      <c r="AC98" s="35"/>
      <c r="AD98" s="35"/>
      <c r="AE98" s="35"/>
    </row>
    <row r="99" spans="1:31" s="2" customFormat="1" ht="6.95" customHeight="1">
      <c r="A99" s="35"/>
      <c r="B99" s="55"/>
      <c r="C99" s="56"/>
      <c r="D99" s="56"/>
      <c r="E99" s="56"/>
      <c r="F99" s="56"/>
      <c r="G99" s="56"/>
      <c r="H99" s="56"/>
      <c r="I99" s="56"/>
      <c r="J99" s="56"/>
      <c r="K99" s="56"/>
      <c r="L99" s="52"/>
      <c r="S99" s="35"/>
      <c r="T99" s="35"/>
      <c r="U99" s="35"/>
      <c r="V99" s="35"/>
      <c r="W99" s="35"/>
      <c r="X99" s="35"/>
      <c r="Y99" s="35"/>
      <c r="Z99" s="35"/>
      <c r="AA99" s="35"/>
      <c r="AB99" s="35"/>
      <c r="AC99" s="35"/>
      <c r="AD99" s="35"/>
      <c r="AE99" s="35"/>
    </row>
    <row r="103" spans="1:31" s="2" customFormat="1" ht="6.95" customHeight="1">
      <c r="A103" s="35"/>
      <c r="B103" s="57"/>
      <c r="C103" s="58"/>
      <c r="D103" s="58"/>
      <c r="E103" s="58"/>
      <c r="F103" s="58"/>
      <c r="G103" s="58"/>
      <c r="H103" s="58"/>
      <c r="I103" s="58"/>
      <c r="J103" s="58"/>
      <c r="K103" s="58"/>
      <c r="L103" s="52"/>
      <c r="S103" s="35"/>
      <c r="T103" s="35"/>
      <c r="U103" s="35"/>
      <c r="V103" s="35"/>
      <c r="W103" s="35"/>
      <c r="X103" s="35"/>
      <c r="Y103" s="35"/>
      <c r="Z103" s="35"/>
      <c r="AA103" s="35"/>
      <c r="AB103" s="35"/>
      <c r="AC103" s="35"/>
      <c r="AD103" s="35"/>
      <c r="AE103" s="35"/>
    </row>
    <row r="104" spans="1:31" s="2" customFormat="1" ht="24.95" customHeight="1">
      <c r="A104" s="35"/>
      <c r="B104" s="36"/>
      <c r="C104" s="23" t="s">
        <v>145</v>
      </c>
      <c r="D104" s="37"/>
      <c r="E104" s="37"/>
      <c r="F104" s="37"/>
      <c r="G104" s="37"/>
      <c r="H104" s="37"/>
      <c r="I104" s="37"/>
      <c r="J104" s="37"/>
      <c r="K104" s="37"/>
      <c r="L104" s="52"/>
      <c r="S104" s="35"/>
      <c r="T104" s="35"/>
      <c r="U104" s="35"/>
      <c r="V104" s="35"/>
      <c r="W104" s="35"/>
      <c r="X104" s="35"/>
      <c r="Y104" s="35"/>
      <c r="Z104" s="35"/>
      <c r="AA104" s="35"/>
      <c r="AB104" s="35"/>
      <c r="AC104" s="35"/>
      <c r="AD104" s="35"/>
      <c r="AE104" s="35"/>
    </row>
    <row r="105" spans="1:31" s="2" customFormat="1" ht="6.95" customHeight="1">
      <c r="A105" s="35"/>
      <c r="B105" s="36"/>
      <c r="C105" s="37"/>
      <c r="D105" s="37"/>
      <c r="E105" s="37"/>
      <c r="F105" s="37"/>
      <c r="G105" s="37"/>
      <c r="H105" s="37"/>
      <c r="I105" s="37"/>
      <c r="J105" s="37"/>
      <c r="K105" s="37"/>
      <c r="L105" s="52"/>
      <c r="S105" s="35"/>
      <c r="T105" s="35"/>
      <c r="U105" s="35"/>
      <c r="V105" s="35"/>
      <c r="W105" s="35"/>
      <c r="X105" s="35"/>
      <c r="Y105" s="35"/>
      <c r="Z105" s="35"/>
      <c r="AA105" s="35"/>
      <c r="AB105" s="35"/>
      <c r="AC105" s="35"/>
      <c r="AD105" s="35"/>
      <c r="AE105" s="35"/>
    </row>
    <row r="106" spans="1:31" s="2" customFormat="1" ht="12" customHeight="1">
      <c r="A106" s="35"/>
      <c r="B106" s="36"/>
      <c r="C106" s="29" t="s">
        <v>16</v>
      </c>
      <c r="D106" s="37"/>
      <c r="E106" s="37"/>
      <c r="F106" s="37"/>
      <c r="G106" s="37"/>
      <c r="H106" s="37"/>
      <c r="I106" s="37"/>
      <c r="J106" s="37"/>
      <c r="K106" s="37"/>
      <c r="L106" s="52"/>
      <c r="S106" s="35"/>
      <c r="T106" s="35"/>
      <c r="U106" s="35"/>
      <c r="V106" s="35"/>
      <c r="W106" s="35"/>
      <c r="X106" s="35"/>
      <c r="Y106" s="35"/>
      <c r="Z106" s="35"/>
      <c r="AA106" s="35"/>
      <c r="AB106" s="35"/>
      <c r="AC106" s="35"/>
      <c r="AD106" s="35"/>
      <c r="AE106" s="35"/>
    </row>
    <row r="107" spans="1:31" s="2" customFormat="1" ht="16.5" customHeight="1">
      <c r="A107" s="35"/>
      <c r="B107" s="36"/>
      <c r="C107" s="37"/>
      <c r="D107" s="37"/>
      <c r="E107" s="313" t="str">
        <f>E7</f>
        <v>REKONSTRUKCE RODINNÉHO POKOJE</v>
      </c>
      <c r="F107" s="314"/>
      <c r="G107" s="314"/>
      <c r="H107" s="314"/>
      <c r="I107" s="37"/>
      <c r="J107" s="37"/>
      <c r="K107" s="37"/>
      <c r="L107" s="52"/>
      <c r="S107" s="35"/>
      <c r="T107" s="35"/>
      <c r="U107" s="35"/>
      <c r="V107" s="35"/>
      <c r="W107" s="35"/>
      <c r="X107" s="35"/>
      <c r="Y107" s="35"/>
      <c r="Z107" s="35"/>
      <c r="AA107" s="35"/>
      <c r="AB107" s="35"/>
      <c r="AC107" s="35"/>
      <c r="AD107" s="35"/>
      <c r="AE107" s="35"/>
    </row>
    <row r="108" spans="1:31" s="2" customFormat="1" ht="12" customHeight="1">
      <c r="A108" s="35"/>
      <c r="B108" s="36"/>
      <c r="C108" s="29" t="s">
        <v>119</v>
      </c>
      <c r="D108" s="37"/>
      <c r="E108" s="37"/>
      <c r="F108" s="37"/>
      <c r="G108" s="37"/>
      <c r="H108" s="37"/>
      <c r="I108" s="37"/>
      <c r="J108" s="37"/>
      <c r="K108" s="37"/>
      <c r="L108" s="52"/>
      <c r="S108" s="35"/>
      <c r="T108" s="35"/>
      <c r="U108" s="35"/>
      <c r="V108" s="35"/>
      <c r="W108" s="35"/>
      <c r="X108" s="35"/>
      <c r="Y108" s="35"/>
      <c r="Z108" s="35"/>
      <c r="AA108" s="35"/>
      <c r="AB108" s="35"/>
      <c r="AC108" s="35"/>
      <c r="AD108" s="35"/>
      <c r="AE108" s="35"/>
    </row>
    <row r="109" spans="1:31" s="2" customFormat="1" ht="16.5" customHeight="1">
      <c r="A109" s="35"/>
      <c r="B109" s="36"/>
      <c r="C109" s="37"/>
      <c r="D109" s="37"/>
      <c r="E109" s="261" t="str">
        <f>E9</f>
        <v>LEK - Lékařské vybavení</v>
      </c>
      <c r="F109" s="315"/>
      <c r="G109" s="315"/>
      <c r="H109" s="315"/>
      <c r="I109" s="37"/>
      <c r="J109" s="37"/>
      <c r="K109" s="37"/>
      <c r="L109" s="52"/>
      <c r="S109" s="35"/>
      <c r="T109" s="35"/>
      <c r="U109" s="35"/>
      <c r="V109" s="35"/>
      <c r="W109" s="35"/>
      <c r="X109" s="35"/>
      <c r="Y109" s="35"/>
      <c r="Z109" s="35"/>
      <c r="AA109" s="35"/>
      <c r="AB109" s="35"/>
      <c r="AC109" s="35"/>
      <c r="AD109" s="35"/>
      <c r="AE109" s="35"/>
    </row>
    <row r="110" spans="1:31" s="2" customFormat="1" ht="6.95" customHeight="1">
      <c r="A110" s="35"/>
      <c r="B110" s="36"/>
      <c r="C110" s="37"/>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12" customHeight="1">
      <c r="A111" s="35"/>
      <c r="B111" s="36"/>
      <c r="C111" s="29" t="s">
        <v>22</v>
      </c>
      <c r="D111" s="37"/>
      <c r="E111" s="37"/>
      <c r="F111" s="27" t="str">
        <f>F12</f>
        <v xml:space="preserve"> </v>
      </c>
      <c r="G111" s="37"/>
      <c r="H111" s="37"/>
      <c r="I111" s="29" t="s">
        <v>24</v>
      </c>
      <c r="J111" s="67" t="str">
        <f>IF(J12="","",J12)</f>
        <v>3. 6. 2022</v>
      </c>
      <c r="K111" s="37"/>
      <c r="L111" s="52"/>
      <c r="S111" s="35"/>
      <c r="T111" s="35"/>
      <c r="U111" s="35"/>
      <c r="V111" s="35"/>
      <c r="W111" s="35"/>
      <c r="X111" s="35"/>
      <c r="Y111" s="35"/>
      <c r="Z111" s="35"/>
      <c r="AA111" s="35"/>
      <c r="AB111" s="35"/>
      <c r="AC111" s="35"/>
      <c r="AD111" s="35"/>
      <c r="AE111" s="35"/>
    </row>
    <row r="112" spans="1:31" s="2" customFormat="1" ht="6.95" customHeight="1">
      <c r="A112" s="35"/>
      <c r="B112" s="36"/>
      <c r="C112" s="37"/>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5.2" customHeight="1">
      <c r="A113" s="35"/>
      <c r="B113" s="36"/>
      <c r="C113" s="29" t="s">
        <v>30</v>
      </c>
      <c r="D113" s="37"/>
      <c r="E113" s="37"/>
      <c r="F113" s="27" t="str">
        <f>E15</f>
        <v>Nemocnice Třinec, p.o.</v>
      </c>
      <c r="G113" s="37"/>
      <c r="H113" s="37"/>
      <c r="I113" s="29" t="s">
        <v>36</v>
      </c>
      <c r="J113" s="33" t="str">
        <f>E21</f>
        <v>KANIA a.s.</v>
      </c>
      <c r="K113" s="37"/>
      <c r="L113" s="52"/>
      <c r="S113" s="35"/>
      <c r="T113" s="35"/>
      <c r="U113" s="35"/>
      <c r="V113" s="35"/>
      <c r="W113" s="35"/>
      <c r="X113" s="35"/>
      <c r="Y113" s="35"/>
      <c r="Z113" s="35"/>
      <c r="AA113" s="35"/>
      <c r="AB113" s="35"/>
      <c r="AC113" s="35"/>
      <c r="AD113" s="35"/>
      <c r="AE113" s="35"/>
    </row>
    <row r="114" spans="1:65" s="2" customFormat="1" ht="15.2" customHeight="1">
      <c r="A114" s="35"/>
      <c r="B114" s="36"/>
      <c r="C114" s="29" t="s">
        <v>34</v>
      </c>
      <c r="D114" s="37"/>
      <c r="E114" s="37"/>
      <c r="F114" s="27" t="str">
        <f>IF(E18="","",E18)</f>
        <v>Vyplň údaj</v>
      </c>
      <c r="G114" s="37"/>
      <c r="H114" s="37"/>
      <c r="I114" s="29" t="s">
        <v>39</v>
      </c>
      <c r="J114" s="33" t="str">
        <f>E24</f>
        <v xml:space="preserve"> </v>
      </c>
      <c r="K114" s="37"/>
      <c r="L114" s="52"/>
      <c r="S114" s="35"/>
      <c r="T114" s="35"/>
      <c r="U114" s="35"/>
      <c r="V114" s="35"/>
      <c r="W114" s="35"/>
      <c r="X114" s="35"/>
      <c r="Y114" s="35"/>
      <c r="Z114" s="35"/>
      <c r="AA114" s="35"/>
      <c r="AB114" s="35"/>
      <c r="AC114" s="35"/>
      <c r="AD114" s="35"/>
      <c r="AE114" s="35"/>
    </row>
    <row r="115" spans="1:65" s="2" customFormat="1" ht="10.35" customHeight="1">
      <c r="A115" s="35"/>
      <c r="B115" s="36"/>
      <c r="C115" s="37"/>
      <c r="D115" s="37"/>
      <c r="E115" s="37"/>
      <c r="F115" s="37"/>
      <c r="G115" s="37"/>
      <c r="H115" s="37"/>
      <c r="I115" s="37"/>
      <c r="J115" s="37"/>
      <c r="K115" s="37"/>
      <c r="L115" s="52"/>
      <c r="S115" s="35"/>
      <c r="T115" s="35"/>
      <c r="U115" s="35"/>
      <c r="V115" s="35"/>
      <c r="W115" s="35"/>
      <c r="X115" s="35"/>
      <c r="Y115" s="35"/>
      <c r="Z115" s="35"/>
      <c r="AA115" s="35"/>
      <c r="AB115" s="35"/>
      <c r="AC115" s="35"/>
      <c r="AD115" s="35"/>
      <c r="AE115" s="35"/>
    </row>
    <row r="116" spans="1:65" s="11" customFormat="1" ht="29.25" customHeight="1">
      <c r="A116" s="165"/>
      <c r="B116" s="166"/>
      <c r="C116" s="167" t="s">
        <v>146</v>
      </c>
      <c r="D116" s="168" t="s">
        <v>67</v>
      </c>
      <c r="E116" s="168" t="s">
        <v>63</v>
      </c>
      <c r="F116" s="168" t="s">
        <v>64</v>
      </c>
      <c r="G116" s="168" t="s">
        <v>147</v>
      </c>
      <c r="H116" s="168" t="s">
        <v>148</v>
      </c>
      <c r="I116" s="168" t="s">
        <v>149</v>
      </c>
      <c r="J116" s="168" t="s">
        <v>123</v>
      </c>
      <c r="K116" s="169" t="s">
        <v>150</v>
      </c>
      <c r="L116" s="170"/>
      <c r="M116" s="76" t="s">
        <v>1</v>
      </c>
      <c r="N116" s="77" t="s">
        <v>46</v>
      </c>
      <c r="O116" s="77" t="s">
        <v>151</v>
      </c>
      <c r="P116" s="77" t="s">
        <v>152</v>
      </c>
      <c r="Q116" s="77" t="s">
        <v>153</v>
      </c>
      <c r="R116" s="77" t="s">
        <v>154</v>
      </c>
      <c r="S116" s="77" t="s">
        <v>155</v>
      </c>
      <c r="T116" s="78" t="s">
        <v>156</v>
      </c>
      <c r="U116" s="165"/>
      <c r="V116" s="165"/>
      <c r="W116" s="165"/>
      <c r="X116" s="165"/>
      <c r="Y116" s="165"/>
      <c r="Z116" s="165"/>
      <c r="AA116" s="165"/>
      <c r="AB116" s="165"/>
      <c r="AC116" s="165"/>
      <c r="AD116" s="165"/>
      <c r="AE116" s="165"/>
    </row>
    <row r="117" spans="1:65" s="2" customFormat="1" ht="22.9" customHeight="1">
      <c r="A117" s="35"/>
      <c r="B117" s="36"/>
      <c r="C117" s="83" t="s">
        <v>157</v>
      </c>
      <c r="D117" s="37"/>
      <c r="E117" s="37"/>
      <c r="F117" s="37"/>
      <c r="G117" s="37"/>
      <c r="H117" s="37"/>
      <c r="I117" s="37"/>
      <c r="J117" s="171">
        <f>BK117</f>
        <v>0</v>
      </c>
      <c r="K117" s="37"/>
      <c r="L117" s="40"/>
      <c r="M117" s="79"/>
      <c r="N117" s="172"/>
      <c r="O117" s="80"/>
      <c r="P117" s="173">
        <f>P118</f>
        <v>0</v>
      </c>
      <c r="Q117" s="80"/>
      <c r="R117" s="173">
        <f>R118</f>
        <v>0</v>
      </c>
      <c r="S117" s="80"/>
      <c r="T117" s="174">
        <f>T118</f>
        <v>0</v>
      </c>
      <c r="U117" s="35"/>
      <c r="V117" s="35"/>
      <c r="W117" s="35"/>
      <c r="X117" s="35"/>
      <c r="Y117" s="35"/>
      <c r="Z117" s="35"/>
      <c r="AA117" s="35"/>
      <c r="AB117" s="35"/>
      <c r="AC117" s="35"/>
      <c r="AD117" s="35"/>
      <c r="AE117" s="35"/>
      <c r="AT117" s="17" t="s">
        <v>81</v>
      </c>
      <c r="AU117" s="17" t="s">
        <v>125</v>
      </c>
      <c r="BK117" s="175">
        <f>BK118</f>
        <v>0</v>
      </c>
    </row>
    <row r="118" spans="1:65" s="12" customFormat="1" ht="25.9" customHeight="1">
      <c r="B118" s="176"/>
      <c r="C118" s="177"/>
      <c r="D118" s="178" t="s">
        <v>81</v>
      </c>
      <c r="E118" s="179" t="s">
        <v>580</v>
      </c>
      <c r="F118" s="179" t="s">
        <v>598</v>
      </c>
      <c r="G118" s="177"/>
      <c r="H118" s="177"/>
      <c r="I118" s="180"/>
      <c r="J118" s="181">
        <f>BK118</f>
        <v>0</v>
      </c>
      <c r="K118" s="177"/>
      <c r="L118" s="182"/>
      <c r="M118" s="183"/>
      <c r="N118" s="184"/>
      <c r="O118" s="184"/>
      <c r="P118" s="185">
        <f>P119</f>
        <v>0</v>
      </c>
      <c r="Q118" s="184"/>
      <c r="R118" s="185">
        <f>R119</f>
        <v>0</v>
      </c>
      <c r="S118" s="184"/>
      <c r="T118" s="186">
        <f>T119</f>
        <v>0</v>
      </c>
      <c r="AR118" s="187" t="s">
        <v>168</v>
      </c>
      <c r="AT118" s="188" t="s">
        <v>81</v>
      </c>
      <c r="AU118" s="188" t="s">
        <v>82</v>
      </c>
      <c r="AY118" s="187" t="s">
        <v>160</v>
      </c>
      <c r="BK118" s="189">
        <f>BK119</f>
        <v>0</v>
      </c>
    </row>
    <row r="119" spans="1:65" s="2" customFormat="1" ht="16.5" customHeight="1">
      <c r="A119" s="35"/>
      <c r="B119" s="36"/>
      <c r="C119" s="192" t="s">
        <v>90</v>
      </c>
      <c r="D119" s="192" t="s">
        <v>163</v>
      </c>
      <c r="E119" s="193" t="s">
        <v>581</v>
      </c>
      <c r="F119" s="194" t="s">
        <v>599</v>
      </c>
      <c r="G119" s="195" t="s">
        <v>583</v>
      </c>
      <c r="H119" s="196">
        <v>1</v>
      </c>
      <c r="I119" s="197"/>
      <c r="J119" s="198">
        <f>ROUND(I119*H119,2)</f>
        <v>0</v>
      </c>
      <c r="K119" s="194" t="s">
        <v>1</v>
      </c>
      <c r="L119" s="40"/>
      <c r="M119" s="257" t="s">
        <v>1</v>
      </c>
      <c r="N119" s="258" t="s">
        <v>47</v>
      </c>
      <c r="O119" s="255"/>
      <c r="P119" s="259">
        <f>O119*H119</f>
        <v>0</v>
      </c>
      <c r="Q119" s="259">
        <v>0</v>
      </c>
      <c r="R119" s="259">
        <f>Q119*H119</f>
        <v>0</v>
      </c>
      <c r="S119" s="259">
        <v>0</v>
      </c>
      <c r="T119" s="260">
        <f>S119*H119</f>
        <v>0</v>
      </c>
      <c r="U119" s="35"/>
      <c r="V119" s="35"/>
      <c r="W119" s="35"/>
      <c r="X119" s="35"/>
      <c r="Y119" s="35"/>
      <c r="Z119" s="35"/>
      <c r="AA119" s="35"/>
      <c r="AB119" s="35"/>
      <c r="AC119" s="35"/>
      <c r="AD119" s="35"/>
      <c r="AE119" s="35"/>
      <c r="AR119" s="203" t="s">
        <v>557</v>
      </c>
      <c r="AT119" s="203" t="s">
        <v>163</v>
      </c>
      <c r="AU119" s="203" t="s">
        <v>90</v>
      </c>
      <c r="AY119" s="17" t="s">
        <v>160</v>
      </c>
      <c r="BE119" s="204">
        <f>IF(N119="základní",J119,0)</f>
        <v>0</v>
      </c>
      <c r="BF119" s="204">
        <f>IF(N119="snížená",J119,0)</f>
        <v>0</v>
      </c>
      <c r="BG119" s="204">
        <f>IF(N119="zákl. přenesená",J119,0)</f>
        <v>0</v>
      </c>
      <c r="BH119" s="204">
        <f>IF(N119="sníž. přenesená",J119,0)</f>
        <v>0</v>
      </c>
      <c r="BI119" s="204">
        <f>IF(N119="nulová",J119,0)</f>
        <v>0</v>
      </c>
      <c r="BJ119" s="17" t="s">
        <v>90</v>
      </c>
      <c r="BK119" s="204">
        <f>ROUND(I119*H119,2)</f>
        <v>0</v>
      </c>
      <c r="BL119" s="17" t="s">
        <v>557</v>
      </c>
      <c r="BM119" s="203" t="s">
        <v>600</v>
      </c>
    </row>
    <row r="120" spans="1:65" s="2" customFormat="1" ht="6.95" customHeight="1">
      <c r="A120" s="35"/>
      <c r="B120" s="55"/>
      <c r="C120" s="56"/>
      <c r="D120" s="56"/>
      <c r="E120" s="56"/>
      <c r="F120" s="56"/>
      <c r="G120" s="56"/>
      <c r="H120" s="56"/>
      <c r="I120" s="56"/>
      <c r="J120" s="56"/>
      <c r="K120" s="56"/>
      <c r="L120" s="40"/>
      <c r="M120" s="35"/>
      <c r="O120" s="35"/>
      <c r="P120" s="35"/>
      <c r="Q120" s="35"/>
      <c r="R120" s="35"/>
      <c r="S120" s="35"/>
      <c r="T120" s="35"/>
      <c r="U120" s="35"/>
      <c r="V120" s="35"/>
      <c r="W120" s="35"/>
      <c r="X120" s="35"/>
      <c r="Y120" s="35"/>
      <c r="Z120" s="35"/>
      <c r="AA120" s="35"/>
      <c r="AB120" s="35"/>
      <c r="AC120" s="35"/>
      <c r="AD120" s="35"/>
      <c r="AE120" s="35"/>
    </row>
  </sheetData>
  <sheetProtection algorithmName="SHA-512" hashValue="OeG+npjMDtM8Dex57rUayHrkhLP/vcg6385iWYOGHO0TIvJ6wKF5TSyNr7bi9KfFO52Qnq2YGUUcb+rxSHFr1g==" saltValue="JW4ZoKrSLF4LHx7boc0Sp4vAEM6oJVSunNo097ueOW2gdmY0EDjFeuiS4irYvxDaZW0Rqia4nTm9NWa83EbXDQ==" spinCount="100000" sheet="1" objects="1" scenarios="1" formatColumns="0" formatRows="0" autoFilter="0"/>
  <autoFilter ref="C116:K119"/>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9"/>
  <sheetViews>
    <sheetView showGridLines="0" tabSelected="1" topLeftCell="A134" workbookViewId="0">
      <selection activeCell="V139" sqref="V139"/>
    </sheetView>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05"/>
      <c r="M2" s="305"/>
      <c r="N2" s="305"/>
      <c r="O2" s="305"/>
      <c r="P2" s="305"/>
      <c r="Q2" s="305"/>
      <c r="R2" s="305"/>
      <c r="S2" s="305"/>
      <c r="T2" s="305"/>
      <c r="U2" s="305"/>
      <c r="V2" s="305"/>
      <c r="AT2" s="17" t="s">
        <v>117</v>
      </c>
    </row>
    <row r="3" spans="1:46" s="1" customFormat="1" ht="6.95" customHeight="1">
      <c r="B3" s="116"/>
      <c r="C3" s="117"/>
      <c r="D3" s="117"/>
      <c r="E3" s="117"/>
      <c r="F3" s="117"/>
      <c r="G3" s="117"/>
      <c r="H3" s="117"/>
      <c r="I3" s="117"/>
      <c r="J3" s="117"/>
      <c r="K3" s="117"/>
      <c r="L3" s="20"/>
      <c r="AT3" s="17" t="s">
        <v>92</v>
      </c>
    </row>
    <row r="4" spans="1:46" s="1" customFormat="1" ht="24.95" customHeight="1">
      <c r="B4" s="20"/>
      <c r="D4" s="118" t="s">
        <v>118</v>
      </c>
      <c r="L4" s="20"/>
      <c r="M4" s="119" t="s">
        <v>10</v>
      </c>
      <c r="AT4" s="17" t="s">
        <v>4</v>
      </c>
    </row>
    <row r="5" spans="1:46" s="1" customFormat="1" ht="6.95" customHeight="1">
      <c r="B5" s="20"/>
      <c r="L5" s="20"/>
    </row>
    <row r="6" spans="1:46" s="1" customFormat="1" ht="12" customHeight="1">
      <c r="B6" s="20"/>
      <c r="D6" s="120" t="s">
        <v>16</v>
      </c>
      <c r="L6" s="20"/>
    </row>
    <row r="7" spans="1:46" s="1" customFormat="1" ht="16.5" customHeight="1">
      <c r="B7" s="20"/>
      <c r="E7" s="306" t="str">
        <f>'Rekapitulace stavby'!K6</f>
        <v>REKONSTRUKCE RODINNÉHO POKOJE</v>
      </c>
      <c r="F7" s="307"/>
      <c r="G7" s="307"/>
      <c r="H7" s="307"/>
      <c r="L7" s="20"/>
    </row>
    <row r="8" spans="1:46" s="2" customFormat="1" ht="12" customHeight="1">
      <c r="A8" s="35"/>
      <c r="B8" s="40"/>
      <c r="C8" s="35"/>
      <c r="D8" s="120" t="s">
        <v>119</v>
      </c>
      <c r="E8" s="35"/>
      <c r="F8" s="35"/>
      <c r="G8" s="35"/>
      <c r="H8" s="35"/>
      <c r="I8" s="35"/>
      <c r="J8" s="35"/>
      <c r="K8" s="35"/>
      <c r="L8" s="52"/>
      <c r="S8" s="35"/>
      <c r="T8" s="35"/>
      <c r="U8" s="35"/>
      <c r="V8" s="35"/>
      <c r="W8" s="35"/>
      <c r="X8" s="35"/>
      <c r="Y8" s="35"/>
      <c r="Z8" s="35"/>
      <c r="AA8" s="35"/>
      <c r="AB8" s="35"/>
      <c r="AC8" s="35"/>
      <c r="AD8" s="35"/>
      <c r="AE8" s="35"/>
    </row>
    <row r="9" spans="1:46" s="2" customFormat="1" ht="16.5" customHeight="1">
      <c r="A9" s="35"/>
      <c r="B9" s="40"/>
      <c r="C9" s="35"/>
      <c r="D9" s="35"/>
      <c r="E9" s="308" t="s">
        <v>601</v>
      </c>
      <c r="F9" s="309"/>
      <c r="G9" s="309"/>
      <c r="H9" s="309"/>
      <c r="I9" s="35"/>
      <c r="J9" s="35"/>
      <c r="K9" s="35"/>
      <c r="L9" s="52"/>
      <c r="S9" s="35"/>
      <c r="T9" s="35"/>
      <c r="U9" s="35"/>
      <c r="V9" s="35"/>
      <c r="W9" s="35"/>
      <c r="X9" s="35"/>
      <c r="Y9" s="35"/>
      <c r="Z9" s="35"/>
      <c r="AA9" s="35"/>
      <c r="AB9" s="35"/>
      <c r="AC9" s="35"/>
      <c r="AD9" s="35"/>
      <c r="AE9" s="35"/>
    </row>
    <row r="10" spans="1:46" s="2" customFormat="1" ht="11.25">
      <c r="A10" s="35"/>
      <c r="B10" s="40"/>
      <c r="C10" s="35"/>
      <c r="D10" s="35"/>
      <c r="E10" s="35"/>
      <c r="F10" s="35"/>
      <c r="G10" s="35"/>
      <c r="H10" s="35"/>
      <c r="I10" s="35"/>
      <c r="J10" s="35"/>
      <c r="K10" s="35"/>
      <c r="L10" s="52"/>
      <c r="S10" s="35"/>
      <c r="T10" s="35"/>
      <c r="U10" s="35"/>
      <c r="V10" s="35"/>
      <c r="W10" s="35"/>
      <c r="X10" s="35"/>
      <c r="Y10" s="35"/>
      <c r="Z10" s="35"/>
      <c r="AA10" s="35"/>
      <c r="AB10" s="35"/>
      <c r="AC10" s="35"/>
      <c r="AD10" s="35"/>
      <c r="AE10" s="35"/>
    </row>
    <row r="11" spans="1:46" s="2" customFormat="1" ht="12" customHeight="1">
      <c r="A11" s="35"/>
      <c r="B11" s="40"/>
      <c r="C11" s="35"/>
      <c r="D11" s="120" t="s">
        <v>18</v>
      </c>
      <c r="E11" s="35"/>
      <c r="F11" s="111" t="s">
        <v>19</v>
      </c>
      <c r="G11" s="35"/>
      <c r="H11" s="35"/>
      <c r="I11" s="120" t="s">
        <v>20</v>
      </c>
      <c r="J11" s="111" t="s">
        <v>1</v>
      </c>
      <c r="K11" s="35"/>
      <c r="L11" s="52"/>
      <c r="S11" s="35"/>
      <c r="T11" s="35"/>
      <c r="U11" s="35"/>
      <c r="V11" s="35"/>
      <c r="W11" s="35"/>
      <c r="X11" s="35"/>
      <c r="Y11" s="35"/>
      <c r="Z11" s="35"/>
      <c r="AA11" s="35"/>
      <c r="AB11" s="35"/>
      <c r="AC11" s="35"/>
      <c r="AD11" s="35"/>
      <c r="AE11" s="35"/>
    </row>
    <row r="12" spans="1:46" s="2" customFormat="1" ht="12" customHeight="1">
      <c r="A12" s="35"/>
      <c r="B12" s="40"/>
      <c r="C12" s="35"/>
      <c r="D12" s="120" t="s">
        <v>22</v>
      </c>
      <c r="E12" s="35"/>
      <c r="F12" s="111" t="s">
        <v>23</v>
      </c>
      <c r="G12" s="35"/>
      <c r="H12" s="35"/>
      <c r="I12" s="120" t="s">
        <v>24</v>
      </c>
      <c r="J12" s="121" t="str">
        <f>'Rekapitulace stavby'!AN8</f>
        <v>3. 6. 2022</v>
      </c>
      <c r="K12" s="35"/>
      <c r="L12" s="52"/>
      <c r="S12" s="35"/>
      <c r="T12" s="35"/>
      <c r="U12" s="35"/>
      <c r="V12" s="35"/>
      <c r="W12" s="35"/>
      <c r="X12" s="35"/>
      <c r="Y12" s="35"/>
      <c r="Z12" s="35"/>
      <c r="AA12" s="35"/>
      <c r="AB12" s="35"/>
      <c r="AC12" s="35"/>
      <c r="AD12" s="35"/>
      <c r="AE12" s="35"/>
    </row>
    <row r="13" spans="1:46" s="2" customFormat="1" ht="10.9" customHeight="1">
      <c r="A13" s="35"/>
      <c r="B13" s="40"/>
      <c r="C13" s="35"/>
      <c r="D13" s="35"/>
      <c r="E13" s="35"/>
      <c r="F13" s="35"/>
      <c r="G13" s="35"/>
      <c r="H13" s="35"/>
      <c r="I13" s="35"/>
      <c r="J13" s="35"/>
      <c r="K13" s="35"/>
      <c r="L13" s="52"/>
      <c r="S13" s="35"/>
      <c r="T13" s="35"/>
      <c r="U13" s="35"/>
      <c r="V13" s="35"/>
      <c r="W13" s="35"/>
      <c r="X13" s="35"/>
      <c r="Y13" s="35"/>
      <c r="Z13" s="35"/>
      <c r="AA13" s="35"/>
      <c r="AB13" s="35"/>
      <c r="AC13" s="35"/>
      <c r="AD13" s="35"/>
      <c r="AE13" s="35"/>
    </row>
    <row r="14" spans="1:46" s="2" customFormat="1" ht="12" customHeight="1">
      <c r="A14" s="35"/>
      <c r="B14" s="40"/>
      <c r="C14" s="35"/>
      <c r="D14" s="120" t="s">
        <v>30</v>
      </c>
      <c r="E14" s="35"/>
      <c r="F14" s="35"/>
      <c r="G14" s="35"/>
      <c r="H14" s="35"/>
      <c r="I14" s="120" t="s">
        <v>31</v>
      </c>
      <c r="J14" s="111" t="s">
        <v>1</v>
      </c>
      <c r="K14" s="35"/>
      <c r="L14" s="52"/>
      <c r="S14" s="35"/>
      <c r="T14" s="35"/>
      <c r="U14" s="35"/>
      <c r="V14" s="35"/>
      <c r="W14" s="35"/>
      <c r="X14" s="35"/>
      <c r="Y14" s="35"/>
      <c r="Z14" s="35"/>
      <c r="AA14" s="35"/>
      <c r="AB14" s="35"/>
      <c r="AC14" s="35"/>
      <c r="AD14" s="35"/>
      <c r="AE14" s="35"/>
    </row>
    <row r="15" spans="1:46" s="2" customFormat="1" ht="18" customHeight="1">
      <c r="A15" s="35"/>
      <c r="B15" s="40"/>
      <c r="C15" s="35"/>
      <c r="D15" s="35"/>
      <c r="E15" s="111" t="s">
        <v>32</v>
      </c>
      <c r="F15" s="35"/>
      <c r="G15" s="35"/>
      <c r="H15" s="35"/>
      <c r="I15" s="120" t="s">
        <v>33</v>
      </c>
      <c r="J15" s="111" t="s">
        <v>1</v>
      </c>
      <c r="K15" s="35"/>
      <c r="L15" s="52"/>
      <c r="S15" s="35"/>
      <c r="T15" s="35"/>
      <c r="U15" s="35"/>
      <c r="V15" s="35"/>
      <c r="W15" s="35"/>
      <c r="X15" s="35"/>
      <c r="Y15" s="35"/>
      <c r="Z15" s="35"/>
      <c r="AA15" s="35"/>
      <c r="AB15" s="35"/>
      <c r="AC15" s="35"/>
      <c r="AD15" s="35"/>
      <c r="AE15" s="35"/>
    </row>
    <row r="16" spans="1:46" s="2" customFormat="1" ht="6.95" customHeight="1">
      <c r="A16" s="35"/>
      <c r="B16" s="40"/>
      <c r="C16" s="35"/>
      <c r="D16" s="35"/>
      <c r="E16" s="35"/>
      <c r="F16" s="35"/>
      <c r="G16" s="35"/>
      <c r="H16" s="35"/>
      <c r="I16" s="35"/>
      <c r="J16" s="35"/>
      <c r="K16" s="35"/>
      <c r="L16" s="52"/>
      <c r="S16" s="35"/>
      <c r="T16" s="35"/>
      <c r="U16" s="35"/>
      <c r="V16" s="35"/>
      <c r="W16" s="35"/>
      <c r="X16" s="35"/>
      <c r="Y16" s="35"/>
      <c r="Z16" s="35"/>
      <c r="AA16" s="35"/>
      <c r="AB16" s="35"/>
      <c r="AC16" s="35"/>
      <c r="AD16" s="35"/>
      <c r="AE16" s="35"/>
    </row>
    <row r="17" spans="1:31" s="2" customFormat="1" ht="12" customHeight="1">
      <c r="A17" s="35"/>
      <c r="B17" s="40"/>
      <c r="C17" s="35"/>
      <c r="D17" s="120" t="s">
        <v>34</v>
      </c>
      <c r="E17" s="35"/>
      <c r="F17" s="35"/>
      <c r="G17" s="35"/>
      <c r="H17" s="35"/>
      <c r="I17" s="120" t="s">
        <v>31</v>
      </c>
      <c r="J17" s="30" t="str">
        <f>'Rekapitulace stavby'!AN13</f>
        <v>Vyplň údaj</v>
      </c>
      <c r="K17" s="35"/>
      <c r="L17" s="52"/>
      <c r="S17" s="35"/>
      <c r="T17" s="35"/>
      <c r="U17" s="35"/>
      <c r="V17" s="35"/>
      <c r="W17" s="35"/>
      <c r="X17" s="35"/>
      <c r="Y17" s="35"/>
      <c r="Z17" s="35"/>
      <c r="AA17" s="35"/>
      <c r="AB17" s="35"/>
      <c r="AC17" s="35"/>
      <c r="AD17" s="35"/>
      <c r="AE17" s="35"/>
    </row>
    <row r="18" spans="1:31" s="2" customFormat="1" ht="18" customHeight="1">
      <c r="A18" s="35"/>
      <c r="B18" s="40"/>
      <c r="C18" s="35"/>
      <c r="D18" s="35"/>
      <c r="E18" s="310" t="str">
        <f>'Rekapitulace stavby'!E14</f>
        <v>Vyplň údaj</v>
      </c>
      <c r="F18" s="311"/>
      <c r="G18" s="311"/>
      <c r="H18" s="311"/>
      <c r="I18" s="120" t="s">
        <v>33</v>
      </c>
      <c r="J18" s="30" t="str">
        <f>'Rekapitulace stavby'!AN14</f>
        <v>Vyplň údaj</v>
      </c>
      <c r="K18" s="35"/>
      <c r="L18" s="52"/>
      <c r="S18" s="35"/>
      <c r="T18" s="35"/>
      <c r="U18" s="35"/>
      <c r="V18" s="35"/>
      <c r="W18" s="35"/>
      <c r="X18" s="35"/>
      <c r="Y18" s="35"/>
      <c r="Z18" s="35"/>
      <c r="AA18" s="35"/>
      <c r="AB18" s="35"/>
      <c r="AC18" s="35"/>
      <c r="AD18" s="35"/>
      <c r="AE18" s="35"/>
    </row>
    <row r="19" spans="1:31" s="2" customFormat="1" ht="6.95" customHeight="1">
      <c r="A19" s="35"/>
      <c r="B19" s="40"/>
      <c r="C19" s="35"/>
      <c r="D19" s="35"/>
      <c r="E19" s="35"/>
      <c r="F19" s="35"/>
      <c r="G19" s="35"/>
      <c r="H19" s="35"/>
      <c r="I19" s="35"/>
      <c r="J19" s="35"/>
      <c r="K19" s="35"/>
      <c r="L19" s="52"/>
      <c r="S19" s="35"/>
      <c r="T19" s="35"/>
      <c r="U19" s="35"/>
      <c r="V19" s="35"/>
      <c r="W19" s="35"/>
      <c r="X19" s="35"/>
      <c r="Y19" s="35"/>
      <c r="Z19" s="35"/>
      <c r="AA19" s="35"/>
      <c r="AB19" s="35"/>
      <c r="AC19" s="35"/>
      <c r="AD19" s="35"/>
      <c r="AE19" s="35"/>
    </row>
    <row r="20" spans="1:31" s="2" customFormat="1" ht="12" customHeight="1">
      <c r="A20" s="35"/>
      <c r="B20" s="40"/>
      <c r="C20" s="35"/>
      <c r="D20" s="120" t="s">
        <v>36</v>
      </c>
      <c r="E20" s="35"/>
      <c r="F20" s="35"/>
      <c r="G20" s="35"/>
      <c r="H20" s="35"/>
      <c r="I20" s="120" t="s">
        <v>31</v>
      </c>
      <c r="J20" s="111" t="s">
        <v>1</v>
      </c>
      <c r="K20" s="35"/>
      <c r="L20" s="52"/>
      <c r="S20" s="35"/>
      <c r="T20" s="35"/>
      <c r="U20" s="35"/>
      <c r="V20" s="35"/>
      <c r="W20" s="35"/>
      <c r="X20" s="35"/>
      <c r="Y20" s="35"/>
      <c r="Z20" s="35"/>
      <c r="AA20" s="35"/>
      <c r="AB20" s="35"/>
      <c r="AC20" s="35"/>
      <c r="AD20" s="35"/>
      <c r="AE20" s="35"/>
    </row>
    <row r="21" spans="1:31" s="2" customFormat="1" ht="18" customHeight="1">
      <c r="A21" s="35"/>
      <c r="B21" s="40"/>
      <c r="C21" s="35"/>
      <c r="D21" s="35"/>
      <c r="E21" s="111" t="s">
        <v>37</v>
      </c>
      <c r="F21" s="35"/>
      <c r="G21" s="35"/>
      <c r="H21" s="35"/>
      <c r="I21" s="120" t="s">
        <v>33</v>
      </c>
      <c r="J21" s="111" t="s">
        <v>1</v>
      </c>
      <c r="K21" s="35"/>
      <c r="L21" s="52"/>
      <c r="S21" s="35"/>
      <c r="T21" s="35"/>
      <c r="U21" s="35"/>
      <c r="V21" s="35"/>
      <c r="W21" s="35"/>
      <c r="X21" s="35"/>
      <c r="Y21" s="35"/>
      <c r="Z21" s="35"/>
      <c r="AA21" s="35"/>
      <c r="AB21" s="35"/>
      <c r="AC21" s="35"/>
      <c r="AD21" s="35"/>
      <c r="AE21" s="35"/>
    </row>
    <row r="22" spans="1:31" s="2" customFormat="1" ht="6.95" customHeight="1">
      <c r="A22" s="35"/>
      <c r="B22" s="40"/>
      <c r="C22" s="35"/>
      <c r="D22" s="35"/>
      <c r="E22" s="35"/>
      <c r="F22" s="35"/>
      <c r="G22" s="35"/>
      <c r="H22" s="35"/>
      <c r="I22" s="35"/>
      <c r="J22" s="35"/>
      <c r="K22" s="35"/>
      <c r="L22" s="52"/>
      <c r="S22" s="35"/>
      <c r="T22" s="35"/>
      <c r="U22" s="35"/>
      <c r="V22" s="35"/>
      <c r="W22" s="35"/>
      <c r="X22" s="35"/>
      <c r="Y22" s="35"/>
      <c r="Z22" s="35"/>
      <c r="AA22" s="35"/>
      <c r="AB22" s="35"/>
      <c r="AC22" s="35"/>
      <c r="AD22" s="35"/>
      <c r="AE22" s="35"/>
    </row>
    <row r="23" spans="1:31" s="2" customFormat="1" ht="12" customHeight="1">
      <c r="A23" s="35"/>
      <c r="B23" s="40"/>
      <c r="C23" s="35"/>
      <c r="D23" s="120" t="s">
        <v>39</v>
      </c>
      <c r="E23" s="35"/>
      <c r="F23" s="35"/>
      <c r="G23" s="35"/>
      <c r="H23" s="35"/>
      <c r="I23" s="120" t="s">
        <v>31</v>
      </c>
      <c r="J23" s="111" t="str">
        <f>IF('Rekapitulace stavby'!AN19="","",'Rekapitulace stavby'!AN19)</f>
        <v/>
      </c>
      <c r="K23" s="35"/>
      <c r="L23" s="52"/>
      <c r="S23" s="35"/>
      <c r="T23" s="35"/>
      <c r="U23" s="35"/>
      <c r="V23" s="35"/>
      <c r="W23" s="35"/>
      <c r="X23" s="35"/>
      <c r="Y23" s="35"/>
      <c r="Z23" s="35"/>
      <c r="AA23" s="35"/>
      <c r="AB23" s="35"/>
      <c r="AC23" s="35"/>
      <c r="AD23" s="35"/>
      <c r="AE23" s="35"/>
    </row>
    <row r="24" spans="1:31" s="2" customFormat="1" ht="18" customHeight="1">
      <c r="A24" s="35"/>
      <c r="B24" s="40"/>
      <c r="C24" s="35"/>
      <c r="D24" s="35"/>
      <c r="E24" s="111" t="str">
        <f>IF('Rekapitulace stavby'!E20="","",'Rekapitulace stavby'!E20)</f>
        <v xml:space="preserve"> </v>
      </c>
      <c r="F24" s="35"/>
      <c r="G24" s="35"/>
      <c r="H24" s="35"/>
      <c r="I24" s="120" t="s">
        <v>33</v>
      </c>
      <c r="J24" s="111" t="str">
        <f>IF('Rekapitulace stavby'!AN20="","",'Rekapitulace stavby'!AN20)</f>
        <v/>
      </c>
      <c r="K24" s="35"/>
      <c r="L24" s="52"/>
      <c r="S24" s="35"/>
      <c r="T24" s="35"/>
      <c r="U24" s="35"/>
      <c r="V24" s="35"/>
      <c r="W24" s="35"/>
      <c r="X24" s="35"/>
      <c r="Y24" s="35"/>
      <c r="Z24" s="35"/>
      <c r="AA24" s="35"/>
      <c r="AB24" s="35"/>
      <c r="AC24" s="35"/>
      <c r="AD24" s="35"/>
      <c r="AE24" s="35"/>
    </row>
    <row r="25" spans="1:31" s="2" customFormat="1" ht="6.95" customHeight="1">
      <c r="A25" s="35"/>
      <c r="B25" s="40"/>
      <c r="C25" s="35"/>
      <c r="D25" s="35"/>
      <c r="E25" s="35"/>
      <c r="F25" s="35"/>
      <c r="G25" s="35"/>
      <c r="H25" s="35"/>
      <c r="I25" s="35"/>
      <c r="J25" s="35"/>
      <c r="K25" s="35"/>
      <c r="L25" s="52"/>
      <c r="S25" s="35"/>
      <c r="T25" s="35"/>
      <c r="U25" s="35"/>
      <c r="V25" s="35"/>
      <c r="W25" s="35"/>
      <c r="X25" s="35"/>
      <c r="Y25" s="35"/>
      <c r="Z25" s="35"/>
      <c r="AA25" s="35"/>
      <c r="AB25" s="35"/>
      <c r="AC25" s="35"/>
      <c r="AD25" s="35"/>
      <c r="AE25" s="35"/>
    </row>
    <row r="26" spans="1:31" s="2" customFormat="1" ht="12" customHeight="1">
      <c r="A26" s="35"/>
      <c r="B26" s="40"/>
      <c r="C26" s="35"/>
      <c r="D26" s="120" t="s">
        <v>40</v>
      </c>
      <c r="E26" s="35"/>
      <c r="F26" s="35"/>
      <c r="G26" s="35"/>
      <c r="H26" s="35"/>
      <c r="I26" s="35"/>
      <c r="J26" s="35"/>
      <c r="K26" s="35"/>
      <c r="L26" s="52"/>
      <c r="S26" s="35"/>
      <c r="T26" s="35"/>
      <c r="U26" s="35"/>
      <c r="V26" s="35"/>
      <c r="W26" s="35"/>
      <c r="X26" s="35"/>
      <c r="Y26" s="35"/>
      <c r="Z26" s="35"/>
      <c r="AA26" s="35"/>
      <c r="AB26" s="35"/>
      <c r="AC26" s="35"/>
      <c r="AD26" s="35"/>
      <c r="AE26" s="35"/>
    </row>
    <row r="27" spans="1:31" s="8" customFormat="1" ht="95.25" customHeight="1">
      <c r="A27" s="122"/>
      <c r="B27" s="123"/>
      <c r="C27" s="122"/>
      <c r="D27" s="122"/>
      <c r="E27" s="312" t="s">
        <v>41</v>
      </c>
      <c r="F27" s="312"/>
      <c r="G27" s="312"/>
      <c r="H27" s="312"/>
      <c r="I27" s="122"/>
      <c r="J27" s="122"/>
      <c r="K27" s="122"/>
      <c r="L27" s="124"/>
      <c r="S27" s="122"/>
      <c r="T27" s="122"/>
      <c r="U27" s="122"/>
      <c r="V27" s="122"/>
      <c r="W27" s="122"/>
      <c r="X27" s="122"/>
      <c r="Y27" s="122"/>
      <c r="Z27" s="122"/>
      <c r="AA27" s="122"/>
      <c r="AB27" s="122"/>
      <c r="AC27" s="122"/>
      <c r="AD27" s="122"/>
      <c r="AE27" s="122"/>
    </row>
    <row r="28" spans="1:31" s="2" customFormat="1" ht="6.95" customHeight="1">
      <c r="A28" s="35"/>
      <c r="B28" s="40"/>
      <c r="C28" s="35"/>
      <c r="D28" s="35"/>
      <c r="E28" s="35"/>
      <c r="F28" s="35"/>
      <c r="G28" s="35"/>
      <c r="H28" s="35"/>
      <c r="I28" s="35"/>
      <c r="J28" s="35"/>
      <c r="K28" s="35"/>
      <c r="L28" s="52"/>
      <c r="S28" s="35"/>
      <c r="T28" s="35"/>
      <c r="U28" s="35"/>
      <c r="V28" s="35"/>
      <c r="W28" s="35"/>
      <c r="X28" s="35"/>
      <c r="Y28" s="35"/>
      <c r="Z28" s="35"/>
      <c r="AA28" s="35"/>
      <c r="AB28" s="35"/>
      <c r="AC28" s="35"/>
      <c r="AD28" s="35"/>
      <c r="AE28" s="35"/>
    </row>
    <row r="29" spans="1:31" s="2" customFormat="1" ht="6.95" customHeight="1">
      <c r="A29" s="35"/>
      <c r="B29" s="40"/>
      <c r="C29" s="35"/>
      <c r="D29" s="125"/>
      <c r="E29" s="125"/>
      <c r="F29" s="125"/>
      <c r="G29" s="125"/>
      <c r="H29" s="125"/>
      <c r="I29" s="125"/>
      <c r="J29" s="125"/>
      <c r="K29" s="125"/>
      <c r="L29" s="52"/>
      <c r="S29" s="35"/>
      <c r="T29" s="35"/>
      <c r="U29" s="35"/>
      <c r="V29" s="35"/>
      <c r="W29" s="35"/>
      <c r="X29" s="35"/>
      <c r="Y29" s="35"/>
      <c r="Z29" s="35"/>
      <c r="AA29" s="35"/>
      <c r="AB29" s="35"/>
      <c r="AC29" s="35"/>
      <c r="AD29" s="35"/>
      <c r="AE29" s="35"/>
    </row>
    <row r="30" spans="1:31" s="2" customFormat="1" ht="25.35" customHeight="1">
      <c r="A30" s="35"/>
      <c r="B30" s="40"/>
      <c r="C30" s="35"/>
      <c r="D30" s="126" t="s">
        <v>42</v>
      </c>
      <c r="E30" s="35"/>
      <c r="F30" s="35"/>
      <c r="G30" s="35"/>
      <c r="H30" s="35"/>
      <c r="I30" s="35"/>
      <c r="J30" s="127">
        <f>ROUND(J123, 2)</f>
        <v>0</v>
      </c>
      <c r="K30" s="35"/>
      <c r="L30" s="52"/>
      <c r="S30" s="35"/>
      <c r="T30" s="35"/>
      <c r="U30" s="35"/>
      <c r="V30" s="35"/>
      <c r="W30" s="35"/>
      <c r="X30" s="35"/>
      <c r="Y30" s="35"/>
      <c r="Z30" s="35"/>
      <c r="AA30" s="35"/>
      <c r="AB30" s="35"/>
      <c r="AC30" s="35"/>
      <c r="AD30" s="35"/>
      <c r="AE30" s="35"/>
    </row>
    <row r="31" spans="1:31" s="2" customFormat="1" ht="6.95" customHeight="1">
      <c r="A31" s="35"/>
      <c r="B31" s="40"/>
      <c r="C31" s="35"/>
      <c r="D31" s="125"/>
      <c r="E31" s="125"/>
      <c r="F31" s="125"/>
      <c r="G31" s="125"/>
      <c r="H31" s="125"/>
      <c r="I31" s="125"/>
      <c r="J31" s="125"/>
      <c r="K31" s="125"/>
      <c r="L31" s="52"/>
      <c r="S31" s="35"/>
      <c r="T31" s="35"/>
      <c r="U31" s="35"/>
      <c r="V31" s="35"/>
      <c r="W31" s="35"/>
      <c r="X31" s="35"/>
      <c r="Y31" s="35"/>
      <c r="Z31" s="35"/>
      <c r="AA31" s="35"/>
      <c r="AB31" s="35"/>
      <c r="AC31" s="35"/>
      <c r="AD31" s="35"/>
      <c r="AE31" s="35"/>
    </row>
    <row r="32" spans="1:31" s="2" customFormat="1" ht="14.45" customHeight="1">
      <c r="A32" s="35"/>
      <c r="B32" s="40"/>
      <c r="C32" s="35"/>
      <c r="D32" s="35"/>
      <c r="E32" s="35"/>
      <c r="F32" s="128" t="s">
        <v>44</v>
      </c>
      <c r="G32" s="35"/>
      <c r="H32" s="35"/>
      <c r="I32" s="128" t="s">
        <v>43</v>
      </c>
      <c r="J32" s="128" t="s">
        <v>45</v>
      </c>
      <c r="K32" s="35"/>
      <c r="L32" s="52"/>
      <c r="S32" s="35"/>
      <c r="T32" s="35"/>
      <c r="U32" s="35"/>
      <c r="V32" s="35"/>
      <c r="W32" s="35"/>
      <c r="X32" s="35"/>
      <c r="Y32" s="35"/>
      <c r="Z32" s="35"/>
      <c r="AA32" s="35"/>
      <c r="AB32" s="35"/>
      <c r="AC32" s="35"/>
      <c r="AD32" s="35"/>
      <c r="AE32" s="35"/>
    </row>
    <row r="33" spans="1:31" s="2" customFormat="1" ht="14.45" customHeight="1">
      <c r="A33" s="35"/>
      <c r="B33" s="40"/>
      <c r="C33" s="35"/>
      <c r="D33" s="129" t="s">
        <v>46</v>
      </c>
      <c r="E33" s="120" t="s">
        <v>47</v>
      </c>
      <c r="F33" s="130">
        <f>ROUND((SUM(BE123:BE148)),  2)</f>
        <v>0</v>
      </c>
      <c r="G33" s="35"/>
      <c r="H33" s="35"/>
      <c r="I33" s="131">
        <v>0.21</v>
      </c>
      <c r="J33" s="130">
        <f>ROUND(((SUM(BE123:BE148))*I33),  2)</f>
        <v>0</v>
      </c>
      <c r="K33" s="35"/>
      <c r="L33" s="52"/>
      <c r="S33" s="35"/>
      <c r="T33" s="35"/>
      <c r="U33" s="35"/>
      <c r="V33" s="35"/>
      <c r="W33" s="35"/>
      <c r="X33" s="35"/>
      <c r="Y33" s="35"/>
      <c r="Z33" s="35"/>
      <c r="AA33" s="35"/>
      <c r="AB33" s="35"/>
      <c r="AC33" s="35"/>
      <c r="AD33" s="35"/>
      <c r="AE33" s="35"/>
    </row>
    <row r="34" spans="1:31" s="2" customFormat="1" ht="14.45" customHeight="1">
      <c r="A34" s="35"/>
      <c r="B34" s="40"/>
      <c r="C34" s="35"/>
      <c r="D34" s="35"/>
      <c r="E34" s="120" t="s">
        <v>48</v>
      </c>
      <c r="F34" s="130">
        <f>ROUND((SUM(BF123:BF148)),  2)</f>
        <v>0</v>
      </c>
      <c r="G34" s="35"/>
      <c r="H34" s="35"/>
      <c r="I34" s="131">
        <v>0.15</v>
      </c>
      <c r="J34" s="130">
        <f>ROUND(((SUM(BF123:BF148))*I34),  2)</f>
        <v>0</v>
      </c>
      <c r="K34" s="35"/>
      <c r="L34" s="52"/>
      <c r="S34" s="35"/>
      <c r="T34" s="35"/>
      <c r="U34" s="35"/>
      <c r="V34" s="35"/>
      <c r="W34" s="35"/>
      <c r="X34" s="35"/>
      <c r="Y34" s="35"/>
      <c r="Z34" s="35"/>
      <c r="AA34" s="35"/>
      <c r="AB34" s="35"/>
      <c r="AC34" s="35"/>
      <c r="AD34" s="35"/>
      <c r="AE34" s="35"/>
    </row>
    <row r="35" spans="1:31" s="2" customFormat="1" ht="14.45" hidden="1" customHeight="1">
      <c r="A35" s="35"/>
      <c r="B35" s="40"/>
      <c r="C35" s="35"/>
      <c r="D35" s="35"/>
      <c r="E35" s="120" t="s">
        <v>49</v>
      </c>
      <c r="F35" s="130">
        <f>ROUND((SUM(BG123:BG148)),  2)</f>
        <v>0</v>
      </c>
      <c r="G35" s="35"/>
      <c r="H35" s="35"/>
      <c r="I35" s="131">
        <v>0.21</v>
      </c>
      <c r="J35" s="130">
        <f>0</f>
        <v>0</v>
      </c>
      <c r="K35" s="35"/>
      <c r="L35" s="52"/>
      <c r="S35" s="35"/>
      <c r="T35" s="35"/>
      <c r="U35" s="35"/>
      <c r="V35" s="35"/>
      <c r="W35" s="35"/>
      <c r="X35" s="35"/>
      <c r="Y35" s="35"/>
      <c r="Z35" s="35"/>
      <c r="AA35" s="35"/>
      <c r="AB35" s="35"/>
      <c r="AC35" s="35"/>
      <c r="AD35" s="35"/>
      <c r="AE35" s="35"/>
    </row>
    <row r="36" spans="1:31" s="2" customFormat="1" ht="14.45" hidden="1" customHeight="1">
      <c r="A36" s="35"/>
      <c r="B36" s="40"/>
      <c r="C36" s="35"/>
      <c r="D36" s="35"/>
      <c r="E36" s="120" t="s">
        <v>50</v>
      </c>
      <c r="F36" s="130">
        <f>ROUND((SUM(BH123:BH148)),  2)</f>
        <v>0</v>
      </c>
      <c r="G36" s="35"/>
      <c r="H36" s="35"/>
      <c r="I36" s="131">
        <v>0.15</v>
      </c>
      <c r="J36" s="130">
        <f>0</f>
        <v>0</v>
      </c>
      <c r="K36" s="35"/>
      <c r="L36" s="52"/>
      <c r="S36" s="35"/>
      <c r="T36" s="35"/>
      <c r="U36" s="35"/>
      <c r="V36" s="35"/>
      <c r="W36" s="35"/>
      <c r="X36" s="35"/>
      <c r="Y36" s="35"/>
      <c r="Z36" s="35"/>
      <c r="AA36" s="35"/>
      <c r="AB36" s="35"/>
      <c r="AC36" s="35"/>
      <c r="AD36" s="35"/>
      <c r="AE36" s="35"/>
    </row>
    <row r="37" spans="1:31" s="2" customFormat="1" ht="14.45" hidden="1" customHeight="1">
      <c r="A37" s="35"/>
      <c r="B37" s="40"/>
      <c r="C37" s="35"/>
      <c r="D37" s="35"/>
      <c r="E37" s="120" t="s">
        <v>51</v>
      </c>
      <c r="F37" s="130">
        <f>ROUND((SUM(BI123:BI148)),  2)</f>
        <v>0</v>
      </c>
      <c r="G37" s="35"/>
      <c r="H37" s="35"/>
      <c r="I37" s="131">
        <v>0</v>
      </c>
      <c r="J37" s="130">
        <f>0</f>
        <v>0</v>
      </c>
      <c r="K37" s="35"/>
      <c r="L37" s="52"/>
      <c r="S37" s="35"/>
      <c r="T37" s="35"/>
      <c r="U37" s="35"/>
      <c r="V37" s="35"/>
      <c r="W37" s="35"/>
      <c r="X37" s="35"/>
      <c r="Y37" s="35"/>
      <c r="Z37" s="35"/>
      <c r="AA37" s="35"/>
      <c r="AB37" s="35"/>
      <c r="AC37" s="35"/>
      <c r="AD37" s="35"/>
      <c r="AE37" s="35"/>
    </row>
    <row r="38" spans="1:31" s="2" customFormat="1" ht="6.95" customHeight="1">
      <c r="A38" s="35"/>
      <c r="B38" s="40"/>
      <c r="C38" s="35"/>
      <c r="D38" s="35"/>
      <c r="E38" s="35"/>
      <c r="F38" s="35"/>
      <c r="G38" s="35"/>
      <c r="H38" s="35"/>
      <c r="I38" s="35"/>
      <c r="J38" s="35"/>
      <c r="K38" s="35"/>
      <c r="L38" s="52"/>
      <c r="S38" s="35"/>
      <c r="T38" s="35"/>
      <c r="U38" s="35"/>
      <c r="V38" s="35"/>
      <c r="W38" s="35"/>
      <c r="X38" s="35"/>
      <c r="Y38" s="35"/>
      <c r="Z38" s="35"/>
      <c r="AA38" s="35"/>
      <c r="AB38" s="35"/>
      <c r="AC38" s="35"/>
      <c r="AD38" s="35"/>
      <c r="AE38" s="35"/>
    </row>
    <row r="39" spans="1:31" s="2" customFormat="1" ht="25.35" customHeight="1">
      <c r="A39" s="35"/>
      <c r="B39" s="40"/>
      <c r="C39" s="132"/>
      <c r="D39" s="133" t="s">
        <v>52</v>
      </c>
      <c r="E39" s="134"/>
      <c r="F39" s="134"/>
      <c r="G39" s="135" t="s">
        <v>53</v>
      </c>
      <c r="H39" s="136" t="s">
        <v>54</v>
      </c>
      <c r="I39" s="134"/>
      <c r="J39" s="137">
        <f>SUM(J30:J37)</f>
        <v>0</v>
      </c>
      <c r="K39" s="138"/>
      <c r="L39" s="52"/>
      <c r="S39" s="35"/>
      <c r="T39" s="35"/>
      <c r="U39" s="35"/>
      <c r="V39" s="35"/>
      <c r="W39" s="35"/>
      <c r="X39" s="35"/>
      <c r="Y39" s="35"/>
      <c r="Z39" s="35"/>
      <c r="AA39" s="35"/>
      <c r="AB39" s="35"/>
      <c r="AC39" s="35"/>
      <c r="AD39" s="35"/>
      <c r="AE39" s="35"/>
    </row>
    <row r="40" spans="1:31" s="2" customFormat="1" ht="14.45" customHeight="1">
      <c r="A40" s="35"/>
      <c r="B40" s="40"/>
      <c r="C40" s="35"/>
      <c r="D40" s="35"/>
      <c r="E40" s="35"/>
      <c r="F40" s="35"/>
      <c r="G40" s="35"/>
      <c r="H40" s="35"/>
      <c r="I40" s="35"/>
      <c r="J40" s="35"/>
      <c r="K40" s="35"/>
      <c r="L40" s="52"/>
      <c r="S40" s="35"/>
      <c r="T40" s="35"/>
      <c r="U40" s="35"/>
      <c r="V40" s="35"/>
      <c r="W40" s="35"/>
      <c r="X40" s="35"/>
      <c r="Y40" s="35"/>
      <c r="Z40" s="35"/>
      <c r="AA40" s="35"/>
      <c r="AB40" s="35"/>
      <c r="AC40" s="35"/>
      <c r="AD40" s="35"/>
      <c r="AE40" s="35"/>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2"/>
      <c r="D50" s="139" t="s">
        <v>55</v>
      </c>
      <c r="E50" s="140"/>
      <c r="F50" s="140"/>
      <c r="G50" s="139" t="s">
        <v>56</v>
      </c>
      <c r="H50" s="140"/>
      <c r="I50" s="140"/>
      <c r="J50" s="140"/>
      <c r="K50" s="140"/>
      <c r="L50" s="52"/>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5"/>
      <c r="B61" s="40"/>
      <c r="C61" s="35"/>
      <c r="D61" s="141" t="s">
        <v>57</v>
      </c>
      <c r="E61" s="142"/>
      <c r="F61" s="143" t="s">
        <v>58</v>
      </c>
      <c r="G61" s="141" t="s">
        <v>57</v>
      </c>
      <c r="H61" s="142"/>
      <c r="I61" s="142"/>
      <c r="J61" s="144" t="s">
        <v>58</v>
      </c>
      <c r="K61" s="142"/>
      <c r="L61" s="52"/>
      <c r="S61" s="35"/>
      <c r="T61" s="35"/>
      <c r="U61" s="35"/>
      <c r="V61" s="35"/>
      <c r="W61" s="35"/>
      <c r="X61" s="35"/>
      <c r="Y61" s="35"/>
      <c r="Z61" s="35"/>
      <c r="AA61" s="35"/>
      <c r="AB61" s="35"/>
      <c r="AC61" s="35"/>
      <c r="AD61" s="35"/>
      <c r="AE61" s="35"/>
    </row>
    <row r="62" spans="1:31" ht="11.25">
      <c r="B62" s="20"/>
      <c r="L62" s="20"/>
    </row>
    <row r="63" spans="1:31" ht="11.25">
      <c r="B63" s="20"/>
      <c r="L63" s="20"/>
    </row>
    <row r="64" spans="1:31" ht="11.25">
      <c r="B64" s="20"/>
      <c r="L64" s="20"/>
    </row>
    <row r="65" spans="1:31" s="2" customFormat="1" ht="12.75">
      <c r="A65" s="35"/>
      <c r="B65" s="40"/>
      <c r="C65" s="35"/>
      <c r="D65" s="139" t="s">
        <v>59</v>
      </c>
      <c r="E65" s="145"/>
      <c r="F65" s="145"/>
      <c r="G65" s="139" t="s">
        <v>60</v>
      </c>
      <c r="H65" s="145"/>
      <c r="I65" s="145"/>
      <c r="J65" s="145"/>
      <c r="K65" s="145"/>
      <c r="L65" s="52"/>
      <c r="S65" s="35"/>
      <c r="T65" s="35"/>
      <c r="U65" s="35"/>
      <c r="V65" s="35"/>
      <c r="W65" s="35"/>
      <c r="X65" s="35"/>
      <c r="Y65" s="35"/>
      <c r="Z65" s="35"/>
      <c r="AA65" s="35"/>
      <c r="AB65" s="35"/>
      <c r="AC65" s="35"/>
      <c r="AD65" s="35"/>
      <c r="AE65" s="35"/>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5"/>
      <c r="B76" s="40"/>
      <c r="C76" s="35"/>
      <c r="D76" s="141" t="s">
        <v>57</v>
      </c>
      <c r="E76" s="142"/>
      <c r="F76" s="143" t="s">
        <v>58</v>
      </c>
      <c r="G76" s="141" t="s">
        <v>57</v>
      </c>
      <c r="H76" s="142"/>
      <c r="I76" s="142"/>
      <c r="J76" s="144" t="s">
        <v>58</v>
      </c>
      <c r="K76" s="142"/>
      <c r="L76" s="52"/>
      <c r="S76" s="35"/>
      <c r="T76" s="35"/>
      <c r="U76" s="35"/>
      <c r="V76" s="35"/>
      <c r="W76" s="35"/>
      <c r="X76" s="35"/>
      <c r="Y76" s="35"/>
      <c r="Z76" s="35"/>
      <c r="AA76" s="35"/>
      <c r="AB76" s="35"/>
      <c r="AC76" s="35"/>
      <c r="AD76" s="35"/>
      <c r="AE76" s="35"/>
    </row>
    <row r="77" spans="1:31" s="2" customFormat="1" ht="14.45" customHeight="1">
      <c r="A77" s="35"/>
      <c r="B77" s="146"/>
      <c r="C77" s="147"/>
      <c r="D77" s="147"/>
      <c r="E77" s="147"/>
      <c r="F77" s="147"/>
      <c r="G77" s="147"/>
      <c r="H77" s="147"/>
      <c r="I77" s="147"/>
      <c r="J77" s="147"/>
      <c r="K77" s="147"/>
      <c r="L77" s="52"/>
      <c r="S77" s="35"/>
      <c r="T77" s="35"/>
      <c r="U77" s="35"/>
      <c r="V77" s="35"/>
      <c r="W77" s="35"/>
      <c r="X77" s="35"/>
      <c r="Y77" s="35"/>
      <c r="Z77" s="35"/>
      <c r="AA77" s="35"/>
      <c r="AB77" s="35"/>
      <c r="AC77" s="35"/>
      <c r="AD77" s="35"/>
      <c r="AE77" s="35"/>
    </row>
    <row r="81" spans="1:47" s="2" customFormat="1" ht="6.95" customHeight="1">
      <c r="A81" s="35"/>
      <c r="B81" s="148"/>
      <c r="C81" s="149"/>
      <c r="D81" s="149"/>
      <c r="E81" s="149"/>
      <c r="F81" s="149"/>
      <c r="G81" s="149"/>
      <c r="H81" s="149"/>
      <c r="I81" s="149"/>
      <c r="J81" s="149"/>
      <c r="K81" s="149"/>
      <c r="L81" s="52"/>
      <c r="S81" s="35"/>
      <c r="T81" s="35"/>
      <c r="U81" s="35"/>
      <c r="V81" s="35"/>
      <c r="W81" s="35"/>
      <c r="X81" s="35"/>
      <c r="Y81" s="35"/>
      <c r="Z81" s="35"/>
      <c r="AA81" s="35"/>
      <c r="AB81" s="35"/>
      <c r="AC81" s="35"/>
      <c r="AD81" s="35"/>
      <c r="AE81" s="35"/>
    </row>
    <row r="82" spans="1:47" s="2" customFormat="1" ht="24.95" customHeight="1">
      <c r="A82" s="35"/>
      <c r="B82" s="36"/>
      <c r="C82" s="23" t="s">
        <v>121</v>
      </c>
      <c r="D82" s="37"/>
      <c r="E82" s="37"/>
      <c r="F82" s="37"/>
      <c r="G82" s="37"/>
      <c r="H82" s="37"/>
      <c r="I82" s="37"/>
      <c r="J82" s="37"/>
      <c r="K82" s="37"/>
      <c r="L82" s="52"/>
      <c r="S82" s="35"/>
      <c r="T82" s="35"/>
      <c r="U82" s="35"/>
      <c r="V82" s="35"/>
      <c r="W82" s="35"/>
      <c r="X82" s="35"/>
      <c r="Y82" s="35"/>
      <c r="Z82" s="35"/>
      <c r="AA82" s="35"/>
      <c r="AB82" s="35"/>
      <c r="AC82" s="35"/>
      <c r="AD82" s="35"/>
      <c r="AE82" s="35"/>
    </row>
    <row r="83" spans="1:47" s="2" customFormat="1" ht="6.95" customHeight="1">
      <c r="A83" s="35"/>
      <c r="B83" s="36"/>
      <c r="C83" s="37"/>
      <c r="D83" s="37"/>
      <c r="E83" s="37"/>
      <c r="F83" s="37"/>
      <c r="G83" s="37"/>
      <c r="H83" s="37"/>
      <c r="I83" s="37"/>
      <c r="J83" s="37"/>
      <c r="K83" s="37"/>
      <c r="L83" s="52"/>
      <c r="S83" s="35"/>
      <c r="T83" s="35"/>
      <c r="U83" s="35"/>
      <c r="V83" s="35"/>
      <c r="W83" s="35"/>
      <c r="X83" s="35"/>
      <c r="Y83" s="35"/>
      <c r="Z83" s="35"/>
      <c r="AA83" s="35"/>
      <c r="AB83" s="35"/>
      <c r="AC83" s="35"/>
      <c r="AD83" s="35"/>
      <c r="AE83" s="35"/>
    </row>
    <row r="84" spans="1:47" s="2" customFormat="1" ht="12" customHeight="1">
      <c r="A84" s="35"/>
      <c r="B84" s="36"/>
      <c r="C84" s="29" t="s">
        <v>16</v>
      </c>
      <c r="D84" s="37"/>
      <c r="E84" s="37"/>
      <c r="F84" s="37"/>
      <c r="G84" s="37"/>
      <c r="H84" s="37"/>
      <c r="I84" s="37"/>
      <c r="J84" s="37"/>
      <c r="K84" s="37"/>
      <c r="L84" s="52"/>
      <c r="S84" s="35"/>
      <c r="T84" s="35"/>
      <c r="U84" s="35"/>
      <c r="V84" s="35"/>
      <c r="W84" s="35"/>
      <c r="X84" s="35"/>
      <c r="Y84" s="35"/>
      <c r="Z84" s="35"/>
      <c r="AA84" s="35"/>
      <c r="AB84" s="35"/>
      <c r="AC84" s="35"/>
      <c r="AD84" s="35"/>
      <c r="AE84" s="35"/>
    </row>
    <row r="85" spans="1:47" s="2" customFormat="1" ht="16.5" customHeight="1">
      <c r="A85" s="35"/>
      <c r="B85" s="36"/>
      <c r="C85" s="37"/>
      <c r="D85" s="37"/>
      <c r="E85" s="313" t="str">
        <f>E7</f>
        <v>REKONSTRUKCE RODINNÉHO POKOJE</v>
      </c>
      <c r="F85" s="314"/>
      <c r="G85" s="314"/>
      <c r="H85" s="314"/>
      <c r="I85" s="37"/>
      <c r="J85" s="37"/>
      <c r="K85" s="37"/>
      <c r="L85" s="52"/>
      <c r="S85" s="35"/>
      <c r="T85" s="35"/>
      <c r="U85" s="35"/>
      <c r="V85" s="35"/>
      <c r="W85" s="35"/>
      <c r="X85" s="35"/>
      <c r="Y85" s="35"/>
      <c r="Z85" s="35"/>
      <c r="AA85" s="35"/>
      <c r="AB85" s="35"/>
      <c r="AC85" s="35"/>
      <c r="AD85" s="35"/>
      <c r="AE85" s="35"/>
    </row>
    <row r="86" spans="1:47" s="2" customFormat="1" ht="12" customHeight="1">
      <c r="A86" s="35"/>
      <c r="B86" s="36"/>
      <c r="C86" s="29" t="s">
        <v>119</v>
      </c>
      <c r="D86" s="37"/>
      <c r="E86" s="37"/>
      <c r="F86" s="37"/>
      <c r="G86" s="37"/>
      <c r="H86" s="37"/>
      <c r="I86" s="37"/>
      <c r="J86" s="37"/>
      <c r="K86" s="37"/>
      <c r="L86" s="52"/>
      <c r="S86" s="35"/>
      <c r="T86" s="35"/>
      <c r="U86" s="35"/>
      <c r="V86" s="35"/>
      <c r="W86" s="35"/>
      <c r="X86" s="35"/>
      <c r="Y86" s="35"/>
      <c r="Z86" s="35"/>
      <c r="AA86" s="35"/>
      <c r="AB86" s="35"/>
      <c r="AC86" s="35"/>
      <c r="AD86" s="35"/>
      <c r="AE86" s="35"/>
    </row>
    <row r="87" spans="1:47" s="2" customFormat="1" ht="16.5" customHeight="1">
      <c r="A87" s="35"/>
      <c r="B87" s="36"/>
      <c r="C87" s="37"/>
      <c r="D87" s="37"/>
      <c r="E87" s="261" t="str">
        <f>E9</f>
        <v xml:space="preserve">VON - Vedlejší a ostatní náklady stavby </v>
      </c>
      <c r="F87" s="315"/>
      <c r="G87" s="315"/>
      <c r="H87" s="315"/>
      <c r="I87" s="37"/>
      <c r="J87" s="37"/>
      <c r="K87" s="37"/>
      <c r="L87" s="52"/>
      <c r="S87" s="35"/>
      <c r="T87" s="35"/>
      <c r="U87" s="35"/>
      <c r="V87" s="35"/>
      <c r="W87" s="35"/>
      <c r="X87" s="35"/>
      <c r="Y87" s="35"/>
      <c r="Z87" s="35"/>
      <c r="AA87" s="35"/>
      <c r="AB87" s="35"/>
      <c r="AC87" s="35"/>
      <c r="AD87" s="35"/>
      <c r="AE87" s="35"/>
    </row>
    <row r="88" spans="1:47" s="2" customFormat="1" ht="6.95" customHeight="1">
      <c r="A88" s="35"/>
      <c r="B88" s="36"/>
      <c r="C88" s="37"/>
      <c r="D88" s="37"/>
      <c r="E88" s="37"/>
      <c r="F88" s="37"/>
      <c r="G88" s="37"/>
      <c r="H88" s="37"/>
      <c r="I88" s="37"/>
      <c r="J88" s="37"/>
      <c r="K88" s="37"/>
      <c r="L88" s="52"/>
      <c r="S88" s="35"/>
      <c r="T88" s="35"/>
      <c r="U88" s="35"/>
      <c r="V88" s="35"/>
      <c r="W88" s="35"/>
      <c r="X88" s="35"/>
      <c r="Y88" s="35"/>
      <c r="Z88" s="35"/>
      <c r="AA88" s="35"/>
      <c r="AB88" s="35"/>
      <c r="AC88" s="35"/>
      <c r="AD88" s="35"/>
      <c r="AE88" s="35"/>
    </row>
    <row r="89" spans="1:47" s="2" customFormat="1" ht="12" customHeight="1">
      <c r="A89" s="35"/>
      <c r="B89" s="36"/>
      <c r="C89" s="29" t="s">
        <v>22</v>
      </c>
      <c r="D89" s="37"/>
      <c r="E89" s="37"/>
      <c r="F89" s="27" t="str">
        <f>F12</f>
        <v xml:space="preserve"> </v>
      </c>
      <c r="G89" s="37"/>
      <c r="H89" s="37"/>
      <c r="I89" s="29" t="s">
        <v>24</v>
      </c>
      <c r="J89" s="67" t="str">
        <f>IF(J12="","",J12)</f>
        <v>3. 6. 2022</v>
      </c>
      <c r="K89" s="37"/>
      <c r="L89" s="52"/>
      <c r="S89" s="35"/>
      <c r="T89" s="35"/>
      <c r="U89" s="35"/>
      <c r="V89" s="35"/>
      <c r="W89" s="35"/>
      <c r="X89" s="35"/>
      <c r="Y89" s="35"/>
      <c r="Z89" s="35"/>
      <c r="AA89" s="35"/>
      <c r="AB89" s="35"/>
      <c r="AC89" s="35"/>
      <c r="AD89" s="35"/>
      <c r="AE89" s="35"/>
    </row>
    <row r="90" spans="1:47" s="2" customFormat="1" ht="6.95" customHeight="1">
      <c r="A90" s="35"/>
      <c r="B90" s="36"/>
      <c r="C90" s="37"/>
      <c r="D90" s="37"/>
      <c r="E90" s="37"/>
      <c r="F90" s="37"/>
      <c r="G90" s="37"/>
      <c r="H90" s="37"/>
      <c r="I90" s="37"/>
      <c r="J90" s="37"/>
      <c r="K90" s="37"/>
      <c r="L90" s="52"/>
      <c r="S90" s="35"/>
      <c r="T90" s="35"/>
      <c r="U90" s="35"/>
      <c r="V90" s="35"/>
      <c r="W90" s="35"/>
      <c r="X90" s="35"/>
      <c r="Y90" s="35"/>
      <c r="Z90" s="35"/>
      <c r="AA90" s="35"/>
      <c r="AB90" s="35"/>
      <c r="AC90" s="35"/>
      <c r="AD90" s="35"/>
      <c r="AE90" s="35"/>
    </row>
    <row r="91" spans="1:47" s="2" customFormat="1" ht="15.2" customHeight="1">
      <c r="A91" s="35"/>
      <c r="B91" s="36"/>
      <c r="C91" s="29" t="s">
        <v>30</v>
      </c>
      <c r="D91" s="37"/>
      <c r="E91" s="37"/>
      <c r="F91" s="27" t="str">
        <f>E15</f>
        <v>Nemocnice Třinec, p.o.</v>
      </c>
      <c r="G91" s="37"/>
      <c r="H91" s="37"/>
      <c r="I91" s="29" t="s">
        <v>36</v>
      </c>
      <c r="J91" s="33" t="str">
        <f>E21</f>
        <v>KANIA a.s.</v>
      </c>
      <c r="K91" s="37"/>
      <c r="L91" s="52"/>
      <c r="S91" s="35"/>
      <c r="T91" s="35"/>
      <c r="U91" s="35"/>
      <c r="V91" s="35"/>
      <c r="W91" s="35"/>
      <c r="X91" s="35"/>
      <c r="Y91" s="35"/>
      <c r="Z91" s="35"/>
      <c r="AA91" s="35"/>
      <c r="AB91" s="35"/>
      <c r="AC91" s="35"/>
      <c r="AD91" s="35"/>
      <c r="AE91" s="35"/>
    </row>
    <row r="92" spans="1:47" s="2" customFormat="1" ht="15.2" customHeight="1">
      <c r="A92" s="35"/>
      <c r="B92" s="36"/>
      <c r="C92" s="29" t="s">
        <v>34</v>
      </c>
      <c r="D92" s="37"/>
      <c r="E92" s="37"/>
      <c r="F92" s="27" t="str">
        <f>IF(E18="","",E18)</f>
        <v>Vyplň údaj</v>
      </c>
      <c r="G92" s="37"/>
      <c r="H92" s="37"/>
      <c r="I92" s="29" t="s">
        <v>39</v>
      </c>
      <c r="J92" s="33" t="str">
        <f>E24</f>
        <v xml:space="preserve"> </v>
      </c>
      <c r="K92" s="37"/>
      <c r="L92" s="52"/>
      <c r="S92" s="35"/>
      <c r="T92" s="35"/>
      <c r="U92" s="35"/>
      <c r="V92" s="35"/>
      <c r="W92" s="35"/>
      <c r="X92" s="35"/>
      <c r="Y92" s="35"/>
      <c r="Z92" s="35"/>
      <c r="AA92" s="35"/>
      <c r="AB92" s="35"/>
      <c r="AC92" s="35"/>
      <c r="AD92" s="35"/>
      <c r="AE92" s="35"/>
    </row>
    <row r="93" spans="1:47" s="2" customFormat="1" ht="10.35" customHeight="1">
      <c r="A93" s="35"/>
      <c r="B93" s="36"/>
      <c r="C93" s="37"/>
      <c r="D93" s="37"/>
      <c r="E93" s="37"/>
      <c r="F93" s="37"/>
      <c r="G93" s="37"/>
      <c r="H93" s="37"/>
      <c r="I93" s="37"/>
      <c r="J93" s="37"/>
      <c r="K93" s="37"/>
      <c r="L93" s="52"/>
      <c r="S93" s="35"/>
      <c r="T93" s="35"/>
      <c r="U93" s="35"/>
      <c r="V93" s="35"/>
      <c r="W93" s="35"/>
      <c r="X93" s="35"/>
      <c r="Y93" s="35"/>
      <c r="Z93" s="35"/>
      <c r="AA93" s="35"/>
      <c r="AB93" s="35"/>
      <c r="AC93" s="35"/>
      <c r="AD93" s="35"/>
      <c r="AE93" s="35"/>
    </row>
    <row r="94" spans="1:47" s="2" customFormat="1" ht="29.25" customHeight="1">
      <c r="A94" s="35"/>
      <c r="B94" s="36"/>
      <c r="C94" s="150" t="s">
        <v>122</v>
      </c>
      <c r="D94" s="151"/>
      <c r="E94" s="151"/>
      <c r="F94" s="151"/>
      <c r="G94" s="151"/>
      <c r="H94" s="151"/>
      <c r="I94" s="151"/>
      <c r="J94" s="152" t="s">
        <v>123</v>
      </c>
      <c r="K94" s="151"/>
      <c r="L94" s="52"/>
      <c r="S94" s="35"/>
      <c r="T94" s="35"/>
      <c r="U94" s="35"/>
      <c r="V94" s="35"/>
      <c r="W94" s="35"/>
      <c r="X94" s="35"/>
      <c r="Y94" s="35"/>
      <c r="Z94" s="35"/>
      <c r="AA94" s="35"/>
      <c r="AB94" s="35"/>
      <c r="AC94" s="35"/>
      <c r="AD94" s="35"/>
      <c r="AE94" s="35"/>
    </row>
    <row r="95" spans="1:47" s="2" customFormat="1" ht="10.35" customHeight="1">
      <c r="A95" s="35"/>
      <c r="B95" s="36"/>
      <c r="C95" s="37"/>
      <c r="D95" s="37"/>
      <c r="E95" s="37"/>
      <c r="F95" s="37"/>
      <c r="G95" s="37"/>
      <c r="H95" s="37"/>
      <c r="I95" s="37"/>
      <c r="J95" s="37"/>
      <c r="K95" s="37"/>
      <c r="L95" s="52"/>
      <c r="S95" s="35"/>
      <c r="T95" s="35"/>
      <c r="U95" s="35"/>
      <c r="V95" s="35"/>
      <c r="W95" s="35"/>
      <c r="X95" s="35"/>
      <c r="Y95" s="35"/>
      <c r="Z95" s="35"/>
      <c r="AA95" s="35"/>
      <c r="AB95" s="35"/>
      <c r="AC95" s="35"/>
      <c r="AD95" s="35"/>
      <c r="AE95" s="35"/>
    </row>
    <row r="96" spans="1:47" s="2" customFormat="1" ht="22.9" customHeight="1">
      <c r="A96" s="35"/>
      <c r="B96" s="36"/>
      <c r="C96" s="153" t="s">
        <v>124</v>
      </c>
      <c r="D96" s="37"/>
      <c r="E96" s="37"/>
      <c r="F96" s="37"/>
      <c r="G96" s="37"/>
      <c r="H96" s="37"/>
      <c r="I96" s="37"/>
      <c r="J96" s="85">
        <f>J123</f>
        <v>0</v>
      </c>
      <c r="K96" s="37"/>
      <c r="L96" s="52"/>
      <c r="S96" s="35"/>
      <c r="T96" s="35"/>
      <c r="U96" s="35"/>
      <c r="V96" s="35"/>
      <c r="W96" s="35"/>
      <c r="X96" s="35"/>
      <c r="Y96" s="35"/>
      <c r="Z96" s="35"/>
      <c r="AA96" s="35"/>
      <c r="AB96" s="35"/>
      <c r="AC96" s="35"/>
      <c r="AD96" s="35"/>
      <c r="AE96" s="35"/>
      <c r="AU96" s="17" t="s">
        <v>125</v>
      </c>
    </row>
    <row r="97" spans="1:31" s="9" customFormat="1" ht="24.95" customHeight="1">
      <c r="B97" s="154"/>
      <c r="C97" s="155"/>
      <c r="D97" s="156" t="s">
        <v>602</v>
      </c>
      <c r="E97" s="157"/>
      <c r="F97" s="157"/>
      <c r="G97" s="157"/>
      <c r="H97" s="157"/>
      <c r="I97" s="157"/>
      <c r="J97" s="158">
        <f>J124</f>
        <v>0</v>
      </c>
      <c r="K97" s="155"/>
      <c r="L97" s="159"/>
    </row>
    <row r="98" spans="1:31" s="10" customFormat="1" ht="19.899999999999999" customHeight="1">
      <c r="B98" s="160"/>
      <c r="C98" s="105"/>
      <c r="D98" s="161" t="s">
        <v>603</v>
      </c>
      <c r="E98" s="162"/>
      <c r="F98" s="162"/>
      <c r="G98" s="162"/>
      <c r="H98" s="162"/>
      <c r="I98" s="162"/>
      <c r="J98" s="163">
        <f>J125</f>
        <v>0</v>
      </c>
      <c r="K98" s="105"/>
      <c r="L98" s="164"/>
    </row>
    <row r="99" spans="1:31" s="10" customFormat="1" ht="19.899999999999999" customHeight="1">
      <c r="B99" s="160"/>
      <c r="C99" s="105"/>
      <c r="D99" s="161" t="s">
        <v>604</v>
      </c>
      <c r="E99" s="162"/>
      <c r="F99" s="162"/>
      <c r="G99" s="162"/>
      <c r="H99" s="162"/>
      <c r="I99" s="162"/>
      <c r="J99" s="163">
        <f>J130</f>
        <v>0</v>
      </c>
      <c r="K99" s="105"/>
      <c r="L99" s="164"/>
    </row>
    <row r="100" spans="1:31" s="10" customFormat="1" ht="19.899999999999999" customHeight="1">
      <c r="B100" s="160"/>
      <c r="C100" s="105"/>
      <c r="D100" s="161" t="s">
        <v>605</v>
      </c>
      <c r="E100" s="162"/>
      <c r="F100" s="162"/>
      <c r="G100" s="162"/>
      <c r="H100" s="162"/>
      <c r="I100" s="162"/>
      <c r="J100" s="163">
        <f>J133</f>
        <v>0</v>
      </c>
      <c r="K100" s="105"/>
      <c r="L100" s="164"/>
    </row>
    <row r="101" spans="1:31" s="10" customFormat="1" ht="19.899999999999999" customHeight="1">
      <c r="B101" s="160"/>
      <c r="C101" s="105"/>
      <c r="D101" s="161" t="s">
        <v>606</v>
      </c>
      <c r="E101" s="162"/>
      <c r="F101" s="162"/>
      <c r="G101" s="162"/>
      <c r="H101" s="162"/>
      <c r="I101" s="162"/>
      <c r="J101" s="163">
        <f>J138</f>
        <v>0</v>
      </c>
      <c r="K101" s="105"/>
      <c r="L101" s="164"/>
    </row>
    <row r="102" spans="1:31" s="10" customFormat="1" ht="19.899999999999999" customHeight="1">
      <c r="B102" s="160"/>
      <c r="C102" s="105"/>
      <c r="D102" s="161" t="s">
        <v>607</v>
      </c>
      <c r="E102" s="162"/>
      <c r="F102" s="162"/>
      <c r="G102" s="162"/>
      <c r="H102" s="162"/>
      <c r="I102" s="162"/>
      <c r="J102" s="163">
        <f>J143</f>
        <v>0</v>
      </c>
      <c r="K102" s="105"/>
      <c r="L102" s="164"/>
    </row>
    <row r="103" spans="1:31" s="10" customFormat="1" ht="19.899999999999999" customHeight="1">
      <c r="B103" s="160"/>
      <c r="C103" s="105"/>
      <c r="D103" s="161" t="s">
        <v>608</v>
      </c>
      <c r="E103" s="162"/>
      <c r="F103" s="162"/>
      <c r="G103" s="162"/>
      <c r="H103" s="162"/>
      <c r="I103" s="162"/>
      <c r="J103" s="163">
        <f>J146</f>
        <v>0</v>
      </c>
      <c r="K103" s="105"/>
      <c r="L103" s="164"/>
    </row>
    <row r="104" spans="1:31" s="2" customFormat="1" ht="21.75" customHeight="1">
      <c r="A104" s="35"/>
      <c r="B104" s="36"/>
      <c r="C104" s="37"/>
      <c r="D104" s="37"/>
      <c r="E104" s="37"/>
      <c r="F104" s="37"/>
      <c r="G104" s="37"/>
      <c r="H104" s="37"/>
      <c r="I104" s="37"/>
      <c r="J104" s="37"/>
      <c r="K104" s="37"/>
      <c r="L104" s="52"/>
      <c r="S104" s="35"/>
      <c r="T104" s="35"/>
      <c r="U104" s="35"/>
      <c r="V104" s="35"/>
      <c r="W104" s="35"/>
      <c r="X104" s="35"/>
      <c r="Y104" s="35"/>
      <c r="Z104" s="35"/>
      <c r="AA104" s="35"/>
      <c r="AB104" s="35"/>
      <c r="AC104" s="35"/>
      <c r="AD104" s="35"/>
      <c r="AE104" s="35"/>
    </row>
    <row r="105" spans="1:31" s="2" customFormat="1" ht="6.95" customHeight="1">
      <c r="A105" s="35"/>
      <c r="B105" s="55"/>
      <c r="C105" s="56"/>
      <c r="D105" s="56"/>
      <c r="E105" s="56"/>
      <c r="F105" s="56"/>
      <c r="G105" s="56"/>
      <c r="H105" s="56"/>
      <c r="I105" s="56"/>
      <c r="J105" s="56"/>
      <c r="K105" s="56"/>
      <c r="L105" s="52"/>
      <c r="S105" s="35"/>
      <c r="T105" s="35"/>
      <c r="U105" s="35"/>
      <c r="V105" s="35"/>
      <c r="W105" s="35"/>
      <c r="X105" s="35"/>
      <c r="Y105" s="35"/>
      <c r="Z105" s="35"/>
      <c r="AA105" s="35"/>
      <c r="AB105" s="35"/>
      <c r="AC105" s="35"/>
      <c r="AD105" s="35"/>
      <c r="AE105" s="35"/>
    </row>
    <row r="109" spans="1:31" s="2" customFormat="1" ht="6.95" customHeight="1">
      <c r="A109" s="35"/>
      <c r="B109" s="57"/>
      <c r="C109" s="58"/>
      <c r="D109" s="58"/>
      <c r="E109" s="58"/>
      <c r="F109" s="58"/>
      <c r="G109" s="58"/>
      <c r="H109" s="58"/>
      <c r="I109" s="58"/>
      <c r="J109" s="58"/>
      <c r="K109" s="58"/>
      <c r="L109" s="52"/>
      <c r="S109" s="35"/>
      <c r="T109" s="35"/>
      <c r="U109" s="35"/>
      <c r="V109" s="35"/>
      <c r="W109" s="35"/>
      <c r="X109" s="35"/>
      <c r="Y109" s="35"/>
      <c r="Z109" s="35"/>
      <c r="AA109" s="35"/>
      <c r="AB109" s="35"/>
      <c r="AC109" s="35"/>
      <c r="AD109" s="35"/>
      <c r="AE109" s="35"/>
    </row>
    <row r="110" spans="1:31" s="2" customFormat="1" ht="24.95" customHeight="1">
      <c r="A110" s="35"/>
      <c r="B110" s="36"/>
      <c r="C110" s="23" t="s">
        <v>145</v>
      </c>
      <c r="D110" s="37"/>
      <c r="E110" s="37"/>
      <c r="F110" s="37"/>
      <c r="G110" s="37"/>
      <c r="H110" s="37"/>
      <c r="I110" s="37"/>
      <c r="J110" s="37"/>
      <c r="K110" s="37"/>
      <c r="L110" s="52"/>
      <c r="S110" s="35"/>
      <c r="T110" s="35"/>
      <c r="U110" s="35"/>
      <c r="V110" s="35"/>
      <c r="W110" s="35"/>
      <c r="X110" s="35"/>
      <c r="Y110" s="35"/>
      <c r="Z110" s="35"/>
      <c r="AA110" s="35"/>
      <c r="AB110" s="35"/>
      <c r="AC110" s="35"/>
      <c r="AD110" s="35"/>
      <c r="AE110" s="35"/>
    </row>
    <row r="111" spans="1:31" s="2" customFormat="1" ht="6.95" customHeight="1">
      <c r="A111" s="35"/>
      <c r="B111" s="36"/>
      <c r="C111" s="37"/>
      <c r="D111" s="37"/>
      <c r="E111" s="37"/>
      <c r="F111" s="37"/>
      <c r="G111" s="37"/>
      <c r="H111" s="37"/>
      <c r="I111" s="37"/>
      <c r="J111" s="37"/>
      <c r="K111" s="37"/>
      <c r="L111" s="52"/>
      <c r="S111" s="35"/>
      <c r="T111" s="35"/>
      <c r="U111" s="35"/>
      <c r="V111" s="35"/>
      <c r="W111" s="35"/>
      <c r="X111" s="35"/>
      <c r="Y111" s="35"/>
      <c r="Z111" s="35"/>
      <c r="AA111" s="35"/>
      <c r="AB111" s="35"/>
      <c r="AC111" s="35"/>
      <c r="AD111" s="35"/>
      <c r="AE111" s="35"/>
    </row>
    <row r="112" spans="1:31" s="2" customFormat="1" ht="12" customHeight="1">
      <c r="A112" s="35"/>
      <c r="B112" s="36"/>
      <c r="C112" s="29" t="s">
        <v>16</v>
      </c>
      <c r="D112" s="37"/>
      <c r="E112" s="37"/>
      <c r="F112" s="37"/>
      <c r="G112" s="37"/>
      <c r="H112" s="37"/>
      <c r="I112" s="37"/>
      <c r="J112" s="37"/>
      <c r="K112" s="37"/>
      <c r="L112" s="52"/>
      <c r="S112" s="35"/>
      <c r="T112" s="35"/>
      <c r="U112" s="35"/>
      <c r="V112" s="35"/>
      <c r="W112" s="35"/>
      <c r="X112" s="35"/>
      <c r="Y112" s="35"/>
      <c r="Z112" s="35"/>
      <c r="AA112" s="35"/>
      <c r="AB112" s="35"/>
      <c r="AC112" s="35"/>
      <c r="AD112" s="35"/>
      <c r="AE112" s="35"/>
    </row>
    <row r="113" spans="1:65" s="2" customFormat="1" ht="16.5" customHeight="1">
      <c r="A113" s="35"/>
      <c r="B113" s="36"/>
      <c r="C113" s="37"/>
      <c r="D113" s="37"/>
      <c r="E113" s="313" t="str">
        <f>E7</f>
        <v>REKONSTRUKCE RODINNÉHO POKOJE</v>
      </c>
      <c r="F113" s="314"/>
      <c r="G113" s="314"/>
      <c r="H113" s="314"/>
      <c r="I113" s="37"/>
      <c r="J113" s="37"/>
      <c r="K113" s="37"/>
      <c r="L113" s="52"/>
      <c r="S113" s="35"/>
      <c r="T113" s="35"/>
      <c r="U113" s="35"/>
      <c r="V113" s="35"/>
      <c r="W113" s="35"/>
      <c r="X113" s="35"/>
      <c r="Y113" s="35"/>
      <c r="Z113" s="35"/>
      <c r="AA113" s="35"/>
      <c r="AB113" s="35"/>
      <c r="AC113" s="35"/>
      <c r="AD113" s="35"/>
      <c r="AE113" s="35"/>
    </row>
    <row r="114" spans="1:65" s="2" customFormat="1" ht="12" customHeight="1">
      <c r="A114" s="35"/>
      <c r="B114" s="36"/>
      <c r="C114" s="29" t="s">
        <v>119</v>
      </c>
      <c r="D114" s="37"/>
      <c r="E114" s="37"/>
      <c r="F114" s="37"/>
      <c r="G114" s="37"/>
      <c r="H114" s="37"/>
      <c r="I114" s="37"/>
      <c r="J114" s="37"/>
      <c r="K114" s="37"/>
      <c r="L114" s="52"/>
      <c r="S114" s="35"/>
      <c r="T114" s="35"/>
      <c r="U114" s="35"/>
      <c r="V114" s="35"/>
      <c r="W114" s="35"/>
      <c r="X114" s="35"/>
      <c r="Y114" s="35"/>
      <c r="Z114" s="35"/>
      <c r="AA114" s="35"/>
      <c r="AB114" s="35"/>
      <c r="AC114" s="35"/>
      <c r="AD114" s="35"/>
      <c r="AE114" s="35"/>
    </row>
    <row r="115" spans="1:65" s="2" customFormat="1" ht="16.5" customHeight="1">
      <c r="A115" s="35"/>
      <c r="B115" s="36"/>
      <c r="C115" s="37"/>
      <c r="D115" s="37"/>
      <c r="E115" s="261" t="str">
        <f>E9</f>
        <v xml:space="preserve">VON - Vedlejší a ostatní náklady stavby </v>
      </c>
      <c r="F115" s="315"/>
      <c r="G115" s="315"/>
      <c r="H115" s="315"/>
      <c r="I115" s="37"/>
      <c r="J115" s="37"/>
      <c r="K115" s="37"/>
      <c r="L115" s="52"/>
      <c r="S115" s="35"/>
      <c r="T115" s="35"/>
      <c r="U115" s="35"/>
      <c r="V115" s="35"/>
      <c r="W115" s="35"/>
      <c r="X115" s="35"/>
      <c r="Y115" s="35"/>
      <c r="Z115" s="35"/>
      <c r="AA115" s="35"/>
      <c r="AB115" s="35"/>
      <c r="AC115" s="35"/>
      <c r="AD115" s="35"/>
      <c r="AE115" s="35"/>
    </row>
    <row r="116" spans="1:65" s="2" customFormat="1" ht="6.95" customHeight="1">
      <c r="A116" s="35"/>
      <c r="B116" s="36"/>
      <c r="C116" s="37"/>
      <c r="D116" s="37"/>
      <c r="E116" s="37"/>
      <c r="F116" s="37"/>
      <c r="G116" s="37"/>
      <c r="H116" s="37"/>
      <c r="I116" s="37"/>
      <c r="J116" s="37"/>
      <c r="K116" s="37"/>
      <c r="L116" s="52"/>
      <c r="S116" s="35"/>
      <c r="T116" s="35"/>
      <c r="U116" s="35"/>
      <c r="V116" s="35"/>
      <c r="W116" s="35"/>
      <c r="X116" s="35"/>
      <c r="Y116" s="35"/>
      <c r="Z116" s="35"/>
      <c r="AA116" s="35"/>
      <c r="AB116" s="35"/>
      <c r="AC116" s="35"/>
      <c r="AD116" s="35"/>
      <c r="AE116" s="35"/>
    </row>
    <row r="117" spans="1:65" s="2" customFormat="1" ht="12" customHeight="1">
      <c r="A117" s="35"/>
      <c r="B117" s="36"/>
      <c r="C117" s="29" t="s">
        <v>22</v>
      </c>
      <c r="D117" s="37"/>
      <c r="E117" s="37"/>
      <c r="F117" s="27" t="str">
        <f>F12</f>
        <v xml:space="preserve"> </v>
      </c>
      <c r="G117" s="37"/>
      <c r="H117" s="37"/>
      <c r="I117" s="29" t="s">
        <v>24</v>
      </c>
      <c r="J117" s="67" t="str">
        <f>IF(J12="","",J12)</f>
        <v>3. 6. 2022</v>
      </c>
      <c r="K117" s="37"/>
      <c r="L117" s="52"/>
      <c r="S117" s="35"/>
      <c r="T117" s="35"/>
      <c r="U117" s="35"/>
      <c r="V117" s="35"/>
      <c r="W117" s="35"/>
      <c r="X117" s="35"/>
      <c r="Y117" s="35"/>
      <c r="Z117" s="35"/>
      <c r="AA117" s="35"/>
      <c r="AB117" s="35"/>
      <c r="AC117" s="35"/>
      <c r="AD117" s="35"/>
      <c r="AE117" s="35"/>
    </row>
    <row r="118" spans="1:65" s="2" customFormat="1" ht="6.95" customHeight="1">
      <c r="A118" s="35"/>
      <c r="B118" s="36"/>
      <c r="C118" s="37"/>
      <c r="D118" s="37"/>
      <c r="E118" s="37"/>
      <c r="F118" s="37"/>
      <c r="G118" s="37"/>
      <c r="H118" s="37"/>
      <c r="I118" s="37"/>
      <c r="J118" s="37"/>
      <c r="K118" s="37"/>
      <c r="L118" s="52"/>
      <c r="S118" s="35"/>
      <c r="T118" s="35"/>
      <c r="U118" s="35"/>
      <c r="V118" s="35"/>
      <c r="W118" s="35"/>
      <c r="X118" s="35"/>
      <c r="Y118" s="35"/>
      <c r="Z118" s="35"/>
      <c r="AA118" s="35"/>
      <c r="AB118" s="35"/>
      <c r="AC118" s="35"/>
      <c r="AD118" s="35"/>
      <c r="AE118" s="35"/>
    </row>
    <row r="119" spans="1:65" s="2" customFormat="1" ht="15.2" customHeight="1">
      <c r="A119" s="35"/>
      <c r="B119" s="36"/>
      <c r="C119" s="29" t="s">
        <v>30</v>
      </c>
      <c r="D119" s="37"/>
      <c r="E119" s="37"/>
      <c r="F119" s="27" t="str">
        <f>E15</f>
        <v>Nemocnice Třinec, p.o.</v>
      </c>
      <c r="G119" s="37"/>
      <c r="H119" s="37"/>
      <c r="I119" s="29" t="s">
        <v>36</v>
      </c>
      <c r="J119" s="33" t="str">
        <f>E21</f>
        <v>KANIA a.s.</v>
      </c>
      <c r="K119" s="37"/>
      <c r="L119" s="52"/>
      <c r="S119" s="35"/>
      <c r="T119" s="35"/>
      <c r="U119" s="35"/>
      <c r="V119" s="35"/>
      <c r="W119" s="35"/>
      <c r="X119" s="35"/>
      <c r="Y119" s="35"/>
      <c r="Z119" s="35"/>
      <c r="AA119" s="35"/>
      <c r="AB119" s="35"/>
      <c r="AC119" s="35"/>
      <c r="AD119" s="35"/>
      <c r="AE119" s="35"/>
    </row>
    <row r="120" spans="1:65" s="2" customFormat="1" ht="15.2" customHeight="1">
      <c r="A120" s="35"/>
      <c r="B120" s="36"/>
      <c r="C120" s="29" t="s">
        <v>34</v>
      </c>
      <c r="D120" s="37"/>
      <c r="E120" s="37"/>
      <c r="F120" s="27" t="str">
        <f>IF(E18="","",E18)</f>
        <v>Vyplň údaj</v>
      </c>
      <c r="G120" s="37"/>
      <c r="H120" s="37"/>
      <c r="I120" s="29" t="s">
        <v>39</v>
      </c>
      <c r="J120" s="33" t="str">
        <f>E24</f>
        <v xml:space="preserve"> </v>
      </c>
      <c r="K120" s="37"/>
      <c r="L120" s="52"/>
      <c r="S120" s="35"/>
      <c r="T120" s="35"/>
      <c r="U120" s="35"/>
      <c r="V120" s="35"/>
      <c r="W120" s="35"/>
      <c r="X120" s="35"/>
      <c r="Y120" s="35"/>
      <c r="Z120" s="35"/>
      <c r="AA120" s="35"/>
      <c r="AB120" s="35"/>
      <c r="AC120" s="35"/>
      <c r="AD120" s="35"/>
      <c r="AE120" s="35"/>
    </row>
    <row r="121" spans="1:65" s="2" customFormat="1" ht="10.35" customHeight="1">
      <c r="A121" s="35"/>
      <c r="B121" s="36"/>
      <c r="C121" s="37"/>
      <c r="D121" s="37"/>
      <c r="E121" s="37"/>
      <c r="F121" s="37"/>
      <c r="G121" s="37"/>
      <c r="H121" s="37"/>
      <c r="I121" s="37"/>
      <c r="J121" s="37"/>
      <c r="K121" s="37"/>
      <c r="L121" s="52"/>
      <c r="S121" s="35"/>
      <c r="T121" s="35"/>
      <c r="U121" s="35"/>
      <c r="V121" s="35"/>
      <c r="W121" s="35"/>
      <c r="X121" s="35"/>
      <c r="Y121" s="35"/>
      <c r="Z121" s="35"/>
      <c r="AA121" s="35"/>
      <c r="AB121" s="35"/>
      <c r="AC121" s="35"/>
      <c r="AD121" s="35"/>
      <c r="AE121" s="35"/>
    </row>
    <row r="122" spans="1:65" s="11" customFormat="1" ht="29.25" customHeight="1">
      <c r="A122" s="165"/>
      <c r="B122" s="166"/>
      <c r="C122" s="167" t="s">
        <v>146</v>
      </c>
      <c r="D122" s="168" t="s">
        <v>67</v>
      </c>
      <c r="E122" s="168" t="s">
        <v>63</v>
      </c>
      <c r="F122" s="168" t="s">
        <v>64</v>
      </c>
      <c r="G122" s="168" t="s">
        <v>147</v>
      </c>
      <c r="H122" s="168" t="s">
        <v>148</v>
      </c>
      <c r="I122" s="168" t="s">
        <v>149</v>
      </c>
      <c r="J122" s="168" t="s">
        <v>123</v>
      </c>
      <c r="K122" s="169" t="s">
        <v>150</v>
      </c>
      <c r="L122" s="170"/>
      <c r="M122" s="76" t="s">
        <v>1</v>
      </c>
      <c r="N122" s="77" t="s">
        <v>46</v>
      </c>
      <c r="O122" s="77" t="s">
        <v>151</v>
      </c>
      <c r="P122" s="77" t="s">
        <v>152</v>
      </c>
      <c r="Q122" s="77" t="s">
        <v>153</v>
      </c>
      <c r="R122" s="77" t="s">
        <v>154</v>
      </c>
      <c r="S122" s="77" t="s">
        <v>155</v>
      </c>
      <c r="T122" s="78" t="s">
        <v>156</v>
      </c>
      <c r="U122" s="165"/>
      <c r="V122" s="165"/>
      <c r="W122" s="165"/>
      <c r="X122" s="165"/>
      <c r="Y122" s="165"/>
      <c r="Z122" s="165"/>
      <c r="AA122" s="165"/>
      <c r="AB122" s="165"/>
      <c r="AC122" s="165"/>
      <c r="AD122" s="165"/>
      <c r="AE122" s="165"/>
    </row>
    <row r="123" spans="1:65" s="2" customFormat="1" ht="22.9" customHeight="1">
      <c r="A123" s="35"/>
      <c r="B123" s="36"/>
      <c r="C123" s="83" t="s">
        <v>157</v>
      </c>
      <c r="D123" s="37"/>
      <c r="E123" s="37"/>
      <c r="F123" s="37"/>
      <c r="G123" s="37"/>
      <c r="H123" s="37"/>
      <c r="I123" s="37"/>
      <c r="J123" s="171">
        <f>BK123</f>
        <v>0</v>
      </c>
      <c r="K123" s="37"/>
      <c r="L123" s="40"/>
      <c r="M123" s="79"/>
      <c r="N123" s="172"/>
      <c r="O123" s="80"/>
      <c r="P123" s="173">
        <f>P124</f>
        <v>0</v>
      </c>
      <c r="Q123" s="80"/>
      <c r="R123" s="173">
        <f>R124</f>
        <v>0</v>
      </c>
      <c r="S123" s="80"/>
      <c r="T123" s="174">
        <f>T124</f>
        <v>0</v>
      </c>
      <c r="U123" s="35"/>
      <c r="V123" s="35"/>
      <c r="W123" s="35"/>
      <c r="X123" s="35"/>
      <c r="Y123" s="35"/>
      <c r="Z123" s="35"/>
      <c r="AA123" s="35"/>
      <c r="AB123" s="35"/>
      <c r="AC123" s="35"/>
      <c r="AD123" s="35"/>
      <c r="AE123" s="35"/>
      <c r="AT123" s="17" t="s">
        <v>81</v>
      </c>
      <c r="AU123" s="17" t="s">
        <v>125</v>
      </c>
      <c r="BK123" s="175">
        <f>BK124</f>
        <v>0</v>
      </c>
    </row>
    <row r="124" spans="1:65" s="12" customFormat="1" ht="25.9" customHeight="1">
      <c r="B124" s="176"/>
      <c r="C124" s="177"/>
      <c r="D124" s="178" t="s">
        <v>81</v>
      </c>
      <c r="E124" s="179" t="s">
        <v>609</v>
      </c>
      <c r="F124" s="179" t="s">
        <v>609</v>
      </c>
      <c r="G124" s="177"/>
      <c r="H124" s="177"/>
      <c r="I124" s="180"/>
      <c r="J124" s="181">
        <f>BK124</f>
        <v>0</v>
      </c>
      <c r="K124" s="177"/>
      <c r="L124" s="182"/>
      <c r="M124" s="183"/>
      <c r="N124" s="184"/>
      <c r="O124" s="184"/>
      <c r="P124" s="185">
        <f>P125+P130+P133+P138+P143+P146</f>
        <v>0</v>
      </c>
      <c r="Q124" s="184"/>
      <c r="R124" s="185">
        <f>R125+R130+R133+R138+R143+R146</f>
        <v>0</v>
      </c>
      <c r="S124" s="184"/>
      <c r="T124" s="186">
        <f>T125+T130+T133+T138+T143+T146</f>
        <v>0</v>
      </c>
      <c r="AR124" s="187" t="s">
        <v>189</v>
      </c>
      <c r="AT124" s="188" t="s">
        <v>81</v>
      </c>
      <c r="AU124" s="188" t="s">
        <v>82</v>
      </c>
      <c r="AY124" s="187" t="s">
        <v>160</v>
      </c>
      <c r="BK124" s="189">
        <f>BK125+BK130+BK133+BK138+BK143+BK146</f>
        <v>0</v>
      </c>
    </row>
    <row r="125" spans="1:65" s="12" customFormat="1" ht="22.9" customHeight="1">
      <c r="B125" s="176"/>
      <c r="C125" s="177"/>
      <c r="D125" s="178" t="s">
        <v>81</v>
      </c>
      <c r="E125" s="190" t="s">
        <v>610</v>
      </c>
      <c r="F125" s="190" t="s">
        <v>611</v>
      </c>
      <c r="G125" s="177"/>
      <c r="H125" s="177"/>
      <c r="I125" s="180"/>
      <c r="J125" s="191">
        <f>BK125</f>
        <v>0</v>
      </c>
      <c r="K125" s="177"/>
      <c r="L125" s="182"/>
      <c r="M125" s="183"/>
      <c r="N125" s="184"/>
      <c r="O125" s="184"/>
      <c r="P125" s="185">
        <f>SUM(P126:P129)</f>
        <v>0</v>
      </c>
      <c r="Q125" s="184"/>
      <c r="R125" s="185">
        <f>SUM(R126:R129)</f>
        <v>0</v>
      </c>
      <c r="S125" s="184"/>
      <c r="T125" s="186">
        <f>SUM(T126:T129)</f>
        <v>0</v>
      </c>
      <c r="AR125" s="187" t="s">
        <v>189</v>
      </c>
      <c r="AT125" s="188" t="s">
        <v>81</v>
      </c>
      <c r="AU125" s="188" t="s">
        <v>90</v>
      </c>
      <c r="AY125" s="187" t="s">
        <v>160</v>
      </c>
      <c r="BK125" s="189">
        <f>SUM(BK126:BK129)</f>
        <v>0</v>
      </c>
    </row>
    <row r="126" spans="1:65" s="2" customFormat="1" ht="16.5" customHeight="1">
      <c r="A126" s="35"/>
      <c r="B126" s="36"/>
      <c r="C126" s="192" t="s">
        <v>90</v>
      </c>
      <c r="D126" s="192" t="s">
        <v>163</v>
      </c>
      <c r="E126" s="193" t="s">
        <v>612</v>
      </c>
      <c r="F126" s="194" t="s">
        <v>613</v>
      </c>
      <c r="G126" s="195" t="s">
        <v>583</v>
      </c>
      <c r="H126" s="196">
        <v>1</v>
      </c>
      <c r="I126" s="197"/>
      <c r="J126" s="198">
        <f>ROUND(I126*H126,2)</f>
        <v>0</v>
      </c>
      <c r="K126" s="194" t="s">
        <v>167</v>
      </c>
      <c r="L126" s="40"/>
      <c r="M126" s="199" t="s">
        <v>1</v>
      </c>
      <c r="N126" s="200" t="s">
        <v>47</v>
      </c>
      <c r="O126" s="72"/>
      <c r="P126" s="201">
        <f>O126*H126</f>
        <v>0</v>
      </c>
      <c r="Q126" s="201">
        <v>0</v>
      </c>
      <c r="R126" s="201">
        <f>Q126*H126</f>
        <v>0</v>
      </c>
      <c r="S126" s="201">
        <v>0</v>
      </c>
      <c r="T126" s="202">
        <f>S126*H126</f>
        <v>0</v>
      </c>
      <c r="U126" s="35"/>
      <c r="V126" s="35"/>
      <c r="W126" s="35"/>
      <c r="X126" s="35"/>
      <c r="Y126" s="35"/>
      <c r="Z126" s="35"/>
      <c r="AA126" s="35"/>
      <c r="AB126" s="35"/>
      <c r="AC126" s="35"/>
      <c r="AD126" s="35"/>
      <c r="AE126" s="35"/>
      <c r="AR126" s="203" t="s">
        <v>614</v>
      </c>
      <c r="AT126" s="203" t="s">
        <v>163</v>
      </c>
      <c r="AU126" s="203" t="s">
        <v>92</v>
      </c>
      <c r="AY126" s="17" t="s">
        <v>160</v>
      </c>
      <c r="BE126" s="204">
        <f>IF(N126="základní",J126,0)</f>
        <v>0</v>
      </c>
      <c r="BF126" s="204">
        <f>IF(N126="snížená",J126,0)</f>
        <v>0</v>
      </c>
      <c r="BG126" s="204">
        <f>IF(N126="zákl. přenesená",J126,0)</f>
        <v>0</v>
      </c>
      <c r="BH126" s="204">
        <f>IF(N126="sníž. přenesená",J126,0)</f>
        <v>0</v>
      </c>
      <c r="BI126" s="204">
        <f>IF(N126="nulová",J126,0)</f>
        <v>0</v>
      </c>
      <c r="BJ126" s="17" t="s">
        <v>90</v>
      </c>
      <c r="BK126" s="204">
        <f>ROUND(I126*H126,2)</f>
        <v>0</v>
      </c>
      <c r="BL126" s="17" t="s">
        <v>614</v>
      </c>
      <c r="BM126" s="203" t="s">
        <v>615</v>
      </c>
    </row>
    <row r="127" spans="1:65" s="2" customFormat="1" ht="48.75">
      <c r="A127" s="35"/>
      <c r="B127" s="36"/>
      <c r="C127" s="37"/>
      <c r="D127" s="205" t="s">
        <v>170</v>
      </c>
      <c r="E127" s="37"/>
      <c r="F127" s="206" t="s">
        <v>616</v>
      </c>
      <c r="G127" s="37"/>
      <c r="H127" s="37"/>
      <c r="I127" s="207"/>
      <c r="J127" s="37"/>
      <c r="K127" s="37"/>
      <c r="L127" s="40"/>
      <c r="M127" s="208"/>
      <c r="N127" s="209"/>
      <c r="O127" s="72"/>
      <c r="P127" s="72"/>
      <c r="Q127" s="72"/>
      <c r="R127" s="72"/>
      <c r="S127" s="72"/>
      <c r="T127" s="73"/>
      <c r="U127" s="35"/>
      <c r="V127" s="35"/>
      <c r="W127" s="35"/>
      <c r="X127" s="35"/>
      <c r="Y127" s="35"/>
      <c r="Z127" s="35"/>
      <c r="AA127" s="35"/>
      <c r="AB127" s="35"/>
      <c r="AC127" s="35"/>
      <c r="AD127" s="35"/>
      <c r="AE127" s="35"/>
      <c r="AT127" s="17" t="s">
        <v>170</v>
      </c>
      <c r="AU127" s="17" t="s">
        <v>92</v>
      </c>
    </row>
    <row r="128" spans="1:65" s="2" customFormat="1" ht="16.5" customHeight="1">
      <c r="A128" s="35"/>
      <c r="B128" s="36"/>
      <c r="C128" s="192" t="s">
        <v>92</v>
      </c>
      <c r="D128" s="192" t="s">
        <v>163</v>
      </c>
      <c r="E128" s="193" t="s">
        <v>617</v>
      </c>
      <c r="F128" s="194" t="s">
        <v>618</v>
      </c>
      <c r="G128" s="195" t="s">
        <v>583</v>
      </c>
      <c r="H128" s="196">
        <v>1</v>
      </c>
      <c r="I128" s="197"/>
      <c r="J128" s="198">
        <f>ROUND(I128*H128,2)</f>
        <v>0</v>
      </c>
      <c r="K128" s="194" t="s">
        <v>167</v>
      </c>
      <c r="L128" s="40"/>
      <c r="M128" s="199" t="s">
        <v>1</v>
      </c>
      <c r="N128" s="200" t="s">
        <v>47</v>
      </c>
      <c r="O128" s="72"/>
      <c r="P128" s="201">
        <f>O128*H128</f>
        <v>0</v>
      </c>
      <c r="Q128" s="201">
        <v>0</v>
      </c>
      <c r="R128" s="201">
        <f>Q128*H128</f>
        <v>0</v>
      </c>
      <c r="S128" s="201">
        <v>0</v>
      </c>
      <c r="T128" s="202">
        <f>S128*H128</f>
        <v>0</v>
      </c>
      <c r="U128" s="35"/>
      <c r="V128" s="35"/>
      <c r="W128" s="35"/>
      <c r="X128" s="35"/>
      <c r="Y128" s="35"/>
      <c r="Z128" s="35"/>
      <c r="AA128" s="35"/>
      <c r="AB128" s="35"/>
      <c r="AC128" s="35"/>
      <c r="AD128" s="35"/>
      <c r="AE128" s="35"/>
      <c r="AR128" s="203" t="s">
        <v>614</v>
      </c>
      <c r="AT128" s="203" t="s">
        <v>163</v>
      </c>
      <c r="AU128" s="203" t="s">
        <v>92</v>
      </c>
      <c r="AY128" s="17" t="s">
        <v>160</v>
      </c>
      <c r="BE128" s="204">
        <f>IF(N128="základní",J128,0)</f>
        <v>0</v>
      </c>
      <c r="BF128" s="204">
        <f>IF(N128="snížená",J128,0)</f>
        <v>0</v>
      </c>
      <c r="BG128" s="204">
        <f>IF(N128="zákl. přenesená",J128,0)</f>
        <v>0</v>
      </c>
      <c r="BH128" s="204">
        <f>IF(N128="sníž. přenesená",J128,0)</f>
        <v>0</v>
      </c>
      <c r="BI128" s="204">
        <f>IF(N128="nulová",J128,0)</f>
        <v>0</v>
      </c>
      <c r="BJ128" s="17" t="s">
        <v>90</v>
      </c>
      <c r="BK128" s="204">
        <f>ROUND(I128*H128,2)</f>
        <v>0</v>
      </c>
      <c r="BL128" s="17" t="s">
        <v>614</v>
      </c>
      <c r="BM128" s="203" t="s">
        <v>619</v>
      </c>
    </row>
    <row r="129" spans="1:65" s="2" customFormat="1" ht="19.5">
      <c r="A129" s="35"/>
      <c r="B129" s="36"/>
      <c r="C129" s="37"/>
      <c r="D129" s="205" t="s">
        <v>170</v>
      </c>
      <c r="E129" s="37"/>
      <c r="F129" s="206" t="s">
        <v>620</v>
      </c>
      <c r="G129" s="37"/>
      <c r="H129" s="37"/>
      <c r="I129" s="207"/>
      <c r="J129" s="37"/>
      <c r="K129" s="37"/>
      <c r="L129" s="40"/>
      <c r="M129" s="208"/>
      <c r="N129" s="209"/>
      <c r="O129" s="72"/>
      <c r="P129" s="72"/>
      <c r="Q129" s="72"/>
      <c r="R129" s="72"/>
      <c r="S129" s="72"/>
      <c r="T129" s="73"/>
      <c r="U129" s="35"/>
      <c r="V129" s="35"/>
      <c r="W129" s="35"/>
      <c r="X129" s="35"/>
      <c r="Y129" s="35"/>
      <c r="Z129" s="35"/>
      <c r="AA129" s="35"/>
      <c r="AB129" s="35"/>
      <c r="AC129" s="35"/>
      <c r="AD129" s="35"/>
      <c r="AE129" s="35"/>
      <c r="AT129" s="17" t="s">
        <v>170</v>
      </c>
      <c r="AU129" s="17" t="s">
        <v>92</v>
      </c>
    </row>
    <row r="130" spans="1:65" s="12" customFormat="1" ht="22.9" customHeight="1">
      <c r="B130" s="176"/>
      <c r="C130" s="177"/>
      <c r="D130" s="178" t="s">
        <v>81</v>
      </c>
      <c r="E130" s="190" t="s">
        <v>621</v>
      </c>
      <c r="F130" s="190" t="s">
        <v>622</v>
      </c>
      <c r="G130" s="177"/>
      <c r="H130" s="177"/>
      <c r="I130" s="180"/>
      <c r="J130" s="191">
        <f>BK130</f>
        <v>0</v>
      </c>
      <c r="K130" s="177"/>
      <c r="L130" s="182"/>
      <c r="M130" s="183"/>
      <c r="N130" s="184"/>
      <c r="O130" s="184"/>
      <c r="P130" s="185">
        <f>SUM(P131:P132)</f>
        <v>0</v>
      </c>
      <c r="Q130" s="184"/>
      <c r="R130" s="185">
        <f>SUM(R131:R132)</f>
        <v>0</v>
      </c>
      <c r="S130" s="184"/>
      <c r="T130" s="186">
        <f>SUM(T131:T132)</f>
        <v>0</v>
      </c>
      <c r="AR130" s="187" t="s">
        <v>189</v>
      </c>
      <c r="AT130" s="188" t="s">
        <v>81</v>
      </c>
      <c r="AU130" s="188" t="s">
        <v>90</v>
      </c>
      <c r="AY130" s="187" t="s">
        <v>160</v>
      </c>
      <c r="BK130" s="189">
        <f>SUM(BK131:BK132)</f>
        <v>0</v>
      </c>
    </row>
    <row r="131" spans="1:65" s="2" customFormat="1" ht="16.5" customHeight="1">
      <c r="A131" s="35"/>
      <c r="B131" s="36"/>
      <c r="C131" s="192" t="s">
        <v>161</v>
      </c>
      <c r="D131" s="192" t="s">
        <v>163</v>
      </c>
      <c r="E131" s="193" t="s">
        <v>623</v>
      </c>
      <c r="F131" s="194" t="s">
        <v>624</v>
      </c>
      <c r="G131" s="195" t="s">
        <v>583</v>
      </c>
      <c r="H131" s="196">
        <v>1</v>
      </c>
      <c r="I131" s="197"/>
      <c r="J131" s="198">
        <f>ROUND(I131*H131,2)</f>
        <v>0</v>
      </c>
      <c r="K131" s="194" t="s">
        <v>167</v>
      </c>
      <c r="L131" s="40"/>
      <c r="M131" s="199" t="s">
        <v>1</v>
      </c>
      <c r="N131" s="200" t="s">
        <v>47</v>
      </c>
      <c r="O131" s="72"/>
      <c r="P131" s="201">
        <f>O131*H131</f>
        <v>0</v>
      </c>
      <c r="Q131" s="201">
        <v>0</v>
      </c>
      <c r="R131" s="201">
        <f>Q131*H131</f>
        <v>0</v>
      </c>
      <c r="S131" s="201">
        <v>0</v>
      </c>
      <c r="T131" s="202">
        <f>S131*H131</f>
        <v>0</v>
      </c>
      <c r="U131" s="35"/>
      <c r="V131" s="35"/>
      <c r="W131" s="35"/>
      <c r="X131" s="35"/>
      <c r="Y131" s="35"/>
      <c r="Z131" s="35"/>
      <c r="AA131" s="35"/>
      <c r="AB131" s="35"/>
      <c r="AC131" s="35"/>
      <c r="AD131" s="35"/>
      <c r="AE131" s="35"/>
      <c r="AR131" s="203" t="s">
        <v>614</v>
      </c>
      <c r="AT131" s="203" t="s">
        <v>163</v>
      </c>
      <c r="AU131" s="203" t="s">
        <v>92</v>
      </c>
      <c r="AY131" s="17" t="s">
        <v>160</v>
      </c>
      <c r="BE131" s="204">
        <f>IF(N131="základní",J131,0)</f>
        <v>0</v>
      </c>
      <c r="BF131" s="204">
        <f>IF(N131="snížená",J131,0)</f>
        <v>0</v>
      </c>
      <c r="BG131" s="204">
        <f>IF(N131="zákl. přenesená",J131,0)</f>
        <v>0</v>
      </c>
      <c r="BH131" s="204">
        <f>IF(N131="sníž. přenesená",J131,0)</f>
        <v>0</v>
      </c>
      <c r="BI131" s="204">
        <f>IF(N131="nulová",J131,0)</f>
        <v>0</v>
      </c>
      <c r="BJ131" s="17" t="s">
        <v>90</v>
      </c>
      <c r="BK131" s="204">
        <f>ROUND(I131*H131,2)</f>
        <v>0</v>
      </c>
      <c r="BL131" s="17" t="s">
        <v>614</v>
      </c>
      <c r="BM131" s="203" t="s">
        <v>625</v>
      </c>
    </row>
    <row r="132" spans="1:65" s="2" customFormat="1" ht="97.5">
      <c r="A132" s="35"/>
      <c r="B132" s="36"/>
      <c r="C132" s="37"/>
      <c r="D132" s="205" t="s">
        <v>170</v>
      </c>
      <c r="E132" s="37"/>
      <c r="F132" s="206" t="s">
        <v>626</v>
      </c>
      <c r="G132" s="37"/>
      <c r="H132" s="37"/>
      <c r="I132" s="207"/>
      <c r="J132" s="37"/>
      <c r="K132" s="37"/>
      <c r="L132" s="40"/>
      <c r="M132" s="208"/>
      <c r="N132" s="209"/>
      <c r="O132" s="72"/>
      <c r="P132" s="72"/>
      <c r="Q132" s="72"/>
      <c r="R132" s="72"/>
      <c r="S132" s="72"/>
      <c r="T132" s="73"/>
      <c r="U132" s="35"/>
      <c r="V132" s="35"/>
      <c r="W132" s="35"/>
      <c r="X132" s="35"/>
      <c r="Y132" s="35"/>
      <c r="Z132" s="35"/>
      <c r="AA132" s="35"/>
      <c r="AB132" s="35"/>
      <c r="AC132" s="35"/>
      <c r="AD132" s="35"/>
      <c r="AE132" s="35"/>
      <c r="AT132" s="17" t="s">
        <v>170</v>
      </c>
      <c r="AU132" s="17" t="s">
        <v>92</v>
      </c>
    </row>
    <row r="133" spans="1:65" s="12" customFormat="1" ht="22.9" customHeight="1">
      <c r="B133" s="176"/>
      <c r="C133" s="177"/>
      <c r="D133" s="178" t="s">
        <v>81</v>
      </c>
      <c r="E133" s="190" t="s">
        <v>627</v>
      </c>
      <c r="F133" s="190" t="s">
        <v>628</v>
      </c>
      <c r="G133" s="177"/>
      <c r="H133" s="177"/>
      <c r="I133" s="180"/>
      <c r="J133" s="191">
        <f>BK133</f>
        <v>0</v>
      </c>
      <c r="K133" s="177"/>
      <c r="L133" s="182"/>
      <c r="M133" s="183"/>
      <c r="N133" s="184"/>
      <c r="O133" s="184"/>
      <c r="P133" s="185">
        <f>SUM(P134:P137)</f>
        <v>0</v>
      </c>
      <c r="Q133" s="184"/>
      <c r="R133" s="185">
        <f>SUM(R134:R137)</f>
        <v>0</v>
      </c>
      <c r="S133" s="184"/>
      <c r="T133" s="186">
        <f>SUM(T134:T137)</f>
        <v>0</v>
      </c>
      <c r="AR133" s="187" t="s">
        <v>189</v>
      </c>
      <c r="AT133" s="188" t="s">
        <v>81</v>
      </c>
      <c r="AU133" s="188" t="s">
        <v>90</v>
      </c>
      <c r="AY133" s="187" t="s">
        <v>160</v>
      </c>
      <c r="BK133" s="189">
        <f>SUM(BK134:BK137)</f>
        <v>0</v>
      </c>
    </row>
    <row r="134" spans="1:65" s="2" customFormat="1" ht="16.5" customHeight="1">
      <c r="A134" s="35"/>
      <c r="B134" s="36"/>
      <c r="C134" s="192" t="s">
        <v>168</v>
      </c>
      <c r="D134" s="192" t="s">
        <v>163</v>
      </c>
      <c r="E134" s="193" t="s">
        <v>629</v>
      </c>
      <c r="F134" s="194" t="s">
        <v>630</v>
      </c>
      <c r="G134" s="195" t="s">
        <v>583</v>
      </c>
      <c r="H134" s="196">
        <v>1</v>
      </c>
      <c r="I134" s="197"/>
      <c r="J134" s="198">
        <f>ROUND(I134*H134,2)</f>
        <v>0</v>
      </c>
      <c r="K134" s="194" t="s">
        <v>167</v>
      </c>
      <c r="L134" s="40"/>
      <c r="M134" s="199" t="s">
        <v>1</v>
      </c>
      <c r="N134" s="200" t="s">
        <v>47</v>
      </c>
      <c r="O134" s="72"/>
      <c r="P134" s="201">
        <f>O134*H134</f>
        <v>0</v>
      </c>
      <c r="Q134" s="201">
        <v>0</v>
      </c>
      <c r="R134" s="201">
        <f>Q134*H134</f>
        <v>0</v>
      </c>
      <c r="S134" s="201">
        <v>0</v>
      </c>
      <c r="T134" s="202">
        <f>S134*H134</f>
        <v>0</v>
      </c>
      <c r="U134" s="35"/>
      <c r="V134" s="35"/>
      <c r="W134" s="35"/>
      <c r="X134" s="35"/>
      <c r="Y134" s="35"/>
      <c r="Z134" s="35"/>
      <c r="AA134" s="35"/>
      <c r="AB134" s="35"/>
      <c r="AC134" s="35"/>
      <c r="AD134" s="35"/>
      <c r="AE134" s="35"/>
      <c r="AR134" s="203" t="s">
        <v>614</v>
      </c>
      <c r="AT134" s="203" t="s">
        <v>163</v>
      </c>
      <c r="AU134" s="203" t="s">
        <v>92</v>
      </c>
      <c r="AY134" s="17" t="s">
        <v>160</v>
      </c>
      <c r="BE134" s="204">
        <f>IF(N134="základní",J134,0)</f>
        <v>0</v>
      </c>
      <c r="BF134" s="204">
        <f>IF(N134="snížená",J134,0)</f>
        <v>0</v>
      </c>
      <c r="BG134" s="204">
        <f>IF(N134="zákl. přenesená",J134,0)</f>
        <v>0</v>
      </c>
      <c r="BH134" s="204">
        <f>IF(N134="sníž. přenesená",J134,0)</f>
        <v>0</v>
      </c>
      <c r="BI134" s="204">
        <f>IF(N134="nulová",J134,0)</f>
        <v>0</v>
      </c>
      <c r="BJ134" s="17" t="s">
        <v>90</v>
      </c>
      <c r="BK134" s="204">
        <f>ROUND(I134*H134,2)</f>
        <v>0</v>
      </c>
      <c r="BL134" s="17" t="s">
        <v>614</v>
      </c>
      <c r="BM134" s="203" t="s">
        <v>631</v>
      </c>
    </row>
    <row r="135" spans="1:65" s="2" customFormat="1" ht="78">
      <c r="A135" s="35"/>
      <c r="B135" s="36"/>
      <c r="C135" s="37"/>
      <c r="D135" s="205" t="s">
        <v>170</v>
      </c>
      <c r="E135" s="37"/>
      <c r="F135" s="206" t="s">
        <v>632</v>
      </c>
      <c r="G135" s="37"/>
      <c r="H135" s="37"/>
      <c r="I135" s="207"/>
      <c r="J135" s="37"/>
      <c r="K135" s="37"/>
      <c r="L135" s="40"/>
      <c r="M135" s="208"/>
      <c r="N135" s="209"/>
      <c r="O135" s="72"/>
      <c r="P135" s="72"/>
      <c r="Q135" s="72"/>
      <c r="R135" s="72"/>
      <c r="S135" s="72"/>
      <c r="T135" s="73"/>
      <c r="U135" s="35"/>
      <c r="V135" s="35"/>
      <c r="W135" s="35"/>
      <c r="X135" s="35"/>
      <c r="Y135" s="35"/>
      <c r="Z135" s="35"/>
      <c r="AA135" s="35"/>
      <c r="AB135" s="35"/>
      <c r="AC135" s="35"/>
      <c r="AD135" s="35"/>
      <c r="AE135" s="35"/>
      <c r="AT135" s="17" t="s">
        <v>170</v>
      </c>
      <c r="AU135" s="17" t="s">
        <v>92</v>
      </c>
    </row>
    <row r="136" spans="1:65" s="2" customFormat="1" ht="16.5" customHeight="1">
      <c r="A136" s="35"/>
      <c r="B136" s="36"/>
      <c r="C136" s="192" t="s">
        <v>189</v>
      </c>
      <c r="D136" s="192" t="s">
        <v>163</v>
      </c>
      <c r="E136" s="193" t="s">
        <v>633</v>
      </c>
      <c r="F136" s="194" t="s">
        <v>634</v>
      </c>
      <c r="G136" s="195" t="s">
        <v>583</v>
      </c>
      <c r="H136" s="196">
        <v>1</v>
      </c>
      <c r="I136" s="197"/>
      <c r="J136" s="198">
        <f>ROUND(I136*H136,2)</f>
        <v>0</v>
      </c>
      <c r="K136" s="194" t="s">
        <v>167</v>
      </c>
      <c r="L136" s="40"/>
      <c r="M136" s="199" t="s">
        <v>1</v>
      </c>
      <c r="N136" s="200" t="s">
        <v>47</v>
      </c>
      <c r="O136" s="72"/>
      <c r="P136" s="201">
        <f>O136*H136</f>
        <v>0</v>
      </c>
      <c r="Q136" s="201">
        <v>0</v>
      </c>
      <c r="R136" s="201">
        <f>Q136*H136</f>
        <v>0</v>
      </c>
      <c r="S136" s="201">
        <v>0</v>
      </c>
      <c r="T136" s="202">
        <f>S136*H136</f>
        <v>0</v>
      </c>
      <c r="U136" s="35"/>
      <c r="V136" s="35"/>
      <c r="W136" s="35"/>
      <c r="X136" s="35"/>
      <c r="Y136" s="35"/>
      <c r="Z136" s="35"/>
      <c r="AA136" s="35"/>
      <c r="AB136" s="35"/>
      <c r="AC136" s="35"/>
      <c r="AD136" s="35"/>
      <c r="AE136" s="35"/>
      <c r="AR136" s="203" t="s">
        <v>614</v>
      </c>
      <c r="AT136" s="203" t="s">
        <v>163</v>
      </c>
      <c r="AU136" s="203" t="s">
        <v>92</v>
      </c>
      <c r="AY136" s="17" t="s">
        <v>160</v>
      </c>
      <c r="BE136" s="204">
        <f>IF(N136="základní",J136,0)</f>
        <v>0</v>
      </c>
      <c r="BF136" s="204">
        <f>IF(N136="snížená",J136,0)</f>
        <v>0</v>
      </c>
      <c r="BG136" s="204">
        <f>IF(N136="zákl. přenesená",J136,0)</f>
        <v>0</v>
      </c>
      <c r="BH136" s="204">
        <f>IF(N136="sníž. přenesená",J136,0)</f>
        <v>0</v>
      </c>
      <c r="BI136" s="204">
        <f>IF(N136="nulová",J136,0)</f>
        <v>0</v>
      </c>
      <c r="BJ136" s="17" t="s">
        <v>90</v>
      </c>
      <c r="BK136" s="204">
        <f>ROUND(I136*H136,2)</f>
        <v>0</v>
      </c>
      <c r="BL136" s="17" t="s">
        <v>614</v>
      </c>
      <c r="BM136" s="203" t="s">
        <v>635</v>
      </c>
    </row>
    <row r="137" spans="1:65" s="2" customFormat="1" ht="19.5">
      <c r="A137" s="35"/>
      <c r="B137" s="36"/>
      <c r="C137" s="37"/>
      <c r="D137" s="205" t="s">
        <v>170</v>
      </c>
      <c r="E137" s="37"/>
      <c r="F137" s="206" t="s">
        <v>636</v>
      </c>
      <c r="G137" s="37"/>
      <c r="H137" s="37"/>
      <c r="I137" s="207"/>
      <c r="J137" s="37"/>
      <c r="K137" s="37"/>
      <c r="L137" s="40"/>
      <c r="M137" s="208"/>
      <c r="N137" s="209"/>
      <c r="O137" s="72"/>
      <c r="P137" s="72"/>
      <c r="Q137" s="72"/>
      <c r="R137" s="72"/>
      <c r="S137" s="72"/>
      <c r="T137" s="73"/>
      <c r="U137" s="35"/>
      <c r="V137" s="35"/>
      <c r="W137" s="35"/>
      <c r="X137" s="35"/>
      <c r="Y137" s="35"/>
      <c r="Z137" s="35"/>
      <c r="AA137" s="35"/>
      <c r="AB137" s="35"/>
      <c r="AC137" s="35"/>
      <c r="AD137" s="35"/>
      <c r="AE137" s="35"/>
      <c r="AT137" s="17" t="s">
        <v>170</v>
      </c>
      <c r="AU137" s="17" t="s">
        <v>92</v>
      </c>
    </row>
    <row r="138" spans="1:65" s="12" customFormat="1" ht="22.9" customHeight="1">
      <c r="B138" s="176"/>
      <c r="C138" s="177"/>
      <c r="D138" s="178" t="s">
        <v>81</v>
      </c>
      <c r="E138" s="190" t="s">
        <v>637</v>
      </c>
      <c r="F138" s="190" t="s">
        <v>638</v>
      </c>
      <c r="G138" s="177"/>
      <c r="H138" s="177"/>
      <c r="I138" s="180"/>
      <c r="J138" s="191">
        <f>BK138</f>
        <v>0</v>
      </c>
      <c r="K138" s="177"/>
      <c r="L138" s="182"/>
      <c r="M138" s="183"/>
      <c r="N138" s="184"/>
      <c r="O138" s="184"/>
      <c r="P138" s="185">
        <f>SUM(P139:P142)</f>
        <v>0</v>
      </c>
      <c r="Q138" s="184"/>
      <c r="R138" s="185">
        <f>SUM(R139:R142)</f>
        <v>0</v>
      </c>
      <c r="S138" s="184"/>
      <c r="T138" s="186">
        <f>SUM(T139:T142)</f>
        <v>0</v>
      </c>
      <c r="AR138" s="187" t="s">
        <v>189</v>
      </c>
      <c r="AT138" s="188" t="s">
        <v>81</v>
      </c>
      <c r="AU138" s="188" t="s">
        <v>90</v>
      </c>
      <c r="AY138" s="187" t="s">
        <v>160</v>
      </c>
      <c r="BK138" s="189">
        <f>SUM(BK139:BK142)</f>
        <v>0</v>
      </c>
    </row>
    <row r="139" spans="1:65" s="2" customFormat="1" ht="16.5" customHeight="1">
      <c r="A139" s="35"/>
      <c r="B139" s="36"/>
      <c r="C139" s="192" t="s">
        <v>180</v>
      </c>
      <c r="D139" s="192" t="s">
        <v>163</v>
      </c>
      <c r="E139" s="193" t="s">
        <v>639</v>
      </c>
      <c r="F139" s="194" t="s">
        <v>640</v>
      </c>
      <c r="G139" s="195" t="s">
        <v>583</v>
      </c>
      <c r="H139" s="196">
        <v>1</v>
      </c>
      <c r="I139" s="197"/>
      <c r="J139" s="198">
        <f>ROUND(I139*H139,2)</f>
        <v>0</v>
      </c>
      <c r="K139" s="194" t="s">
        <v>167</v>
      </c>
      <c r="L139" s="40"/>
      <c r="M139" s="199" t="s">
        <v>1</v>
      </c>
      <c r="N139" s="200" t="s">
        <v>47</v>
      </c>
      <c r="O139" s="72"/>
      <c r="P139" s="201">
        <f>O139*H139</f>
        <v>0</v>
      </c>
      <c r="Q139" s="201">
        <v>0</v>
      </c>
      <c r="R139" s="201">
        <f>Q139*H139</f>
        <v>0</v>
      </c>
      <c r="S139" s="201">
        <v>0</v>
      </c>
      <c r="T139" s="202">
        <f>S139*H139</f>
        <v>0</v>
      </c>
      <c r="U139" s="35"/>
      <c r="V139" s="35"/>
      <c r="W139" s="35"/>
      <c r="X139" s="35"/>
      <c r="Y139" s="35"/>
      <c r="Z139" s="35"/>
      <c r="AA139" s="35"/>
      <c r="AB139" s="35"/>
      <c r="AC139" s="35"/>
      <c r="AD139" s="35"/>
      <c r="AE139" s="35"/>
      <c r="AR139" s="203" t="s">
        <v>614</v>
      </c>
      <c r="AT139" s="203" t="s">
        <v>163</v>
      </c>
      <c r="AU139" s="203" t="s">
        <v>92</v>
      </c>
      <c r="AY139" s="17" t="s">
        <v>160</v>
      </c>
      <c r="BE139" s="204">
        <f>IF(N139="základní",J139,0)</f>
        <v>0</v>
      </c>
      <c r="BF139" s="204">
        <f>IF(N139="snížená",J139,0)</f>
        <v>0</v>
      </c>
      <c r="BG139" s="204">
        <f>IF(N139="zákl. přenesená",J139,0)</f>
        <v>0</v>
      </c>
      <c r="BH139" s="204">
        <f>IF(N139="sníž. přenesená",J139,0)</f>
        <v>0</v>
      </c>
      <c r="BI139" s="204">
        <f>IF(N139="nulová",J139,0)</f>
        <v>0</v>
      </c>
      <c r="BJ139" s="17" t="s">
        <v>90</v>
      </c>
      <c r="BK139" s="204">
        <f>ROUND(I139*H139,2)</f>
        <v>0</v>
      </c>
      <c r="BL139" s="17" t="s">
        <v>614</v>
      </c>
      <c r="BM139" s="203" t="s">
        <v>641</v>
      </c>
    </row>
    <row r="140" spans="1:65" s="2" customFormat="1" ht="29.25">
      <c r="A140" s="35"/>
      <c r="B140" s="36"/>
      <c r="C140" s="37"/>
      <c r="D140" s="205" t="s">
        <v>170</v>
      </c>
      <c r="E140" s="37"/>
      <c r="F140" s="206" t="s">
        <v>642</v>
      </c>
      <c r="G140" s="37"/>
      <c r="H140" s="37"/>
      <c r="I140" s="207"/>
      <c r="J140" s="37"/>
      <c r="K140" s="37"/>
      <c r="L140" s="40"/>
      <c r="M140" s="208"/>
      <c r="N140" s="209"/>
      <c r="O140" s="72"/>
      <c r="P140" s="72"/>
      <c r="Q140" s="72"/>
      <c r="R140" s="72"/>
      <c r="S140" s="72"/>
      <c r="T140" s="73"/>
      <c r="U140" s="35"/>
      <c r="V140" s="35"/>
      <c r="W140" s="35"/>
      <c r="X140" s="35"/>
      <c r="Y140" s="35"/>
      <c r="Z140" s="35"/>
      <c r="AA140" s="35"/>
      <c r="AB140" s="35"/>
      <c r="AC140" s="35"/>
      <c r="AD140" s="35"/>
      <c r="AE140" s="35"/>
      <c r="AT140" s="17" t="s">
        <v>170</v>
      </c>
      <c r="AU140" s="17" t="s">
        <v>92</v>
      </c>
    </row>
    <row r="141" spans="1:65" s="2" customFormat="1" ht="16.5" customHeight="1">
      <c r="A141" s="35"/>
      <c r="B141" s="36"/>
      <c r="C141" s="192" t="s">
        <v>197</v>
      </c>
      <c r="D141" s="192" t="s">
        <v>163</v>
      </c>
      <c r="E141" s="193" t="s">
        <v>643</v>
      </c>
      <c r="F141" s="194" t="s">
        <v>644</v>
      </c>
      <c r="G141" s="195" t="s">
        <v>583</v>
      </c>
      <c r="H141" s="196">
        <v>1</v>
      </c>
      <c r="I141" s="197"/>
      <c r="J141" s="198">
        <f>ROUND(I141*H141,2)</f>
        <v>0</v>
      </c>
      <c r="K141" s="194" t="s">
        <v>167</v>
      </c>
      <c r="L141" s="40"/>
      <c r="M141" s="199" t="s">
        <v>1</v>
      </c>
      <c r="N141" s="200" t="s">
        <v>47</v>
      </c>
      <c r="O141" s="72"/>
      <c r="P141" s="201">
        <f>O141*H141</f>
        <v>0</v>
      </c>
      <c r="Q141" s="201">
        <v>0</v>
      </c>
      <c r="R141" s="201">
        <f>Q141*H141</f>
        <v>0</v>
      </c>
      <c r="S141" s="201">
        <v>0</v>
      </c>
      <c r="T141" s="202">
        <f>S141*H141</f>
        <v>0</v>
      </c>
      <c r="U141" s="35"/>
      <c r="V141" s="35"/>
      <c r="W141" s="35"/>
      <c r="X141" s="35"/>
      <c r="Y141" s="35"/>
      <c r="Z141" s="35"/>
      <c r="AA141" s="35"/>
      <c r="AB141" s="35"/>
      <c r="AC141" s="35"/>
      <c r="AD141" s="35"/>
      <c r="AE141" s="35"/>
      <c r="AR141" s="203" t="s">
        <v>614</v>
      </c>
      <c r="AT141" s="203" t="s">
        <v>163</v>
      </c>
      <c r="AU141" s="203" t="s">
        <v>92</v>
      </c>
      <c r="AY141" s="17" t="s">
        <v>160</v>
      </c>
      <c r="BE141" s="204">
        <f>IF(N141="základní",J141,0)</f>
        <v>0</v>
      </c>
      <c r="BF141" s="204">
        <f>IF(N141="snížená",J141,0)</f>
        <v>0</v>
      </c>
      <c r="BG141" s="204">
        <f>IF(N141="zákl. přenesená",J141,0)</f>
        <v>0</v>
      </c>
      <c r="BH141" s="204">
        <f>IF(N141="sníž. přenesená",J141,0)</f>
        <v>0</v>
      </c>
      <c r="BI141" s="204">
        <f>IF(N141="nulová",J141,0)</f>
        <v>0</v>
      </c>
      <c r="BJ141" s="17" t="s">
        <v>90</v>
      </c>
      <c r="BK141" s="204">
        <f>ROUND(I141*H141,2)</f>
        <v>0</v>
      </c>
      <c r="BL141" s="17" t="s">
        <v>614</v>
      </c>
      <c r="BM141" s="203" t="s">
        <v>645</v>
      </c>
    </row>
    <row r="142" spans="1:65" s="2" customFormat="1" ht="29.25">
      <c r="A142" s="35"/>
      <c r="B142" s="36"/>
      <c r="C142" s="37"/>
      <c r="D142" s="205" t="s">
        <v>170</v>
      </c>
      <c r="E142" s="37"/>
      <c r="F142" s="206" t="s">
        <v>646</v>
      </c>
      <c r="G142" s="37"/>
      <c r="H142" s="37"/>
      <c r="I142" s="207"/>
      <c r="J142" s="37"/>
      <c r="K142" s="37"/>
      <c r="L142" s="40"/>
      <c r="M142" s="208"/>
      <c r="N142" s="209"/>
      <c r="O142" s="72"/>
      <c r="P142" s="72"/>
      <c r="Q142" s="72"/>
      <c r="R142" s="72"/>
      <c r="S142" s="72"/>
      <c r="T142" s="73"/>
      <c r="U142" s="35"/>
      <c r="V142" s="35"/>
      <c r="W142" s="35"/>
      <c r="X142" s="35"/>
      <c r="Y142" s="35"/>
      <c r="Z142" s="35"/>
      <c r="AA142" s="35"/>
      <c r="AB142" s="35"/>
      <c r="AC142" s="35"/>
      <c r="AD142" s="35"/>
      <c r="AE142" s="35"/>
      <c r="AT142" s="17" t="s">
        <v>170</v>
      </c>
      <c r="AU142" s="17" t="s">
        <v>92</v>
      </c>
    </row>
    <row r="143" spans="1:65" s="12" customFormat="1" ht="22.9" customHeight="1">
      <c r="B143" s="176"/>
      <c r="C143" s="177"/>
      <c r="D143" s="178" t="s">
        <v>81</v>
      </c>
      <c r="E143" s="190" t="s">
        <v>647</v>
      </c>
      <c r="F143" s="190" t="s">
        <v>648</v>
      </c>
      <c r="G143" s="177"/>
      <c r="H143" s="177"/>
      <c r="I143" s="180"/>
      <c r="J143" s="191">
        <f>BK143</f>
        <v>0</v>
      </c>
      <c r="K143" s="177"/>
      <c r="L143" s="182"/>
      <c r="M143" s="183"/>
      <c r="N143" s="184"/>
      <c r="O143" s="184"/>
      <c r="P143" s="185">
        <f>SUM(P144:P145)</f>
        <v>0</v>
      </c>
      <c r="Q143" s="184"/>
      <c r="R143" s="185">
        <f>SUM(R144:R145)</f>
        <v>0</v>
      </c>
      <c r="S143" s="184"/>
      <c r="T143" s="186">
        <f>SUM(T144:T145)</f>
        <v>0</v>
      </c>
      <c r="AR143" s="187" t="s">
        <v>189</v>
      </c>
      <c r="AT143" s="188" t="s">
        <v>81</v>
      </c>
      <c r="AU143" s="188" t="s">
        <v>90</v>
      </c>
      <c r="AY143" s="187" t="s">
        <v>160</v>
      </c>
      <c r="BK143" s="189">
        <f>SUM(BK144:BK145)</f>
        <v>0</v>
      </c>
    </row>
    <row r="144" spans="1:65" s="2" customFormat="1" ht="16.5" customHeight="1">
      <c r="A144" s="35"/>
      <c r="B144" s="36"/>
      <c r="C144" s="192" t="s">
        <v>201</v>
      </c>
      <c r="D144" s="192" t="s">
        <v>163</v>
      </c>
      <c r="E144" s="193" t="s">
        <v>649</v>
      </c>
      <c r="F144" s="194" t="s">
        <v>650</v>
      </c>
      <c r="G144" s="195" t="s">
        <v>583</v>
      </c>
      <c r="H144" s="196">
        <v>1</v>
      </c>
      <c r="I144" s="197"/>
      <c r="J144" s="198">
        <f>ROUND(I144*H144,2)</f>
        <v>0</v>
      </c>
      <c r="K144" s="194" t="s">
        <v>167</v>
      </c>
      <c r="L144" s="40"/>
      <c r="M144" s="199" t="s">
        <v>1</v>
      </c>
      <c r="N144" s="200" t="s">
        <v>47</v>
      </c>
      <c r="O144" s="72"/>
      <c r="P144" s="201">
        <f>O144*H144</f>
        <v>0</v>
      </c>
      <c r="Q144" s="201">
        <v>0</v>
      </c>
      <c r="R144" s="201">
        <f>Q144*H144</f>
        <v>0</v>
      </c>
      <c r="S144" s="201">
        <v>0</v>
      </c>
      <c r="T144" s="202">
        <f>S144*H144</f>
        <v>0</v>
      </c>
      <c r="U144" s="35"/>
      <c r="V144" s="35"/>
      <c r="W144" s="35"/>
      <c r="X144" s="35"/>
      <c r="Y144" s="35"/>
      <c r="Z144" s="35"/>
      <c r="AA144" s="35"/>
      <c r="AB144" s="35"/>
      <c r="AC144" s="35"/>
      <c r="AD144" s="35"/>
      <c r="AE144" s="35"/>
      <c r="AR144" s="203" t="s">
        <v>614</v>
      </c>
      <c r="AT144" s="203" t="s">
        <v>163</v>
      </c>
      <c r="AU144" s="203" t="s">
        <v>92</v>
      </c>
      <c r="AY144" s="17" t="s">
        <v>160</v>
      </c>
      <c r="BE144" s="204">
        <f>IF(N144="základní",J144,0)</f>
        <v>0</v>
      </c>
      <c r="BF144" s="204">
        <f>IF(N144="snížená",J144,0)</f>
        <v>0</v>
      </c>
      <c r="BG144" s="204">
        <f>IF(N144="zákl. přenesená",J144,0)</f>
        <v>0</v>
      </c>
      <c r="BH144" s="204">
        <f>IF(N144="sníž. přenesená",J144,0)</f>
        <v>0</v>
      </c>
      <c r="BI144" s="204">
        <f>IF(N144="nulová",J144,0)</f>
        <v>0</v>
      </c>
      <c r="BJ144" s="17" t="s">
        <v>90</v>
      </c>
      <c r="BK144" s="204">
        <f>ROUND(I144*H144,2)</f>
        <v>0</v>
      </c>
      <c r="BL144" s="17" t="s">
        <v>614</v>
      </c>
      <c r="BM144" s="203" t="s">
        <v>651</v>
      </c>
    </row>
    <row r="145" spans="1:65" s="2" customFormat="1" ht="68.25">
      <c r="A145" s="35"/>
      <c r="B145" s="36"/>
      <c r="C145" s="37"/>
      <c r="D145" s="205" t="s">
        <v>170</v>
      </c>
      <c r="E145" s="37"/>
      <c r="F145" s="206" t="s">
        <v>652</v>
      </c>
      <c r="G145" s="37"/>
      <c r="H145" s="37"/>
      <c r="I145" s="207"/>
      <c r="J145" s="37"/>
      <c r="K145" s="37"/>
      <c r="L145" s="40"/>
      <c r="M145" s="208"/>
      <c r="N145" s="209"/>
      <c r="O145" s="72"/>
      <c r="P145" s="72"/>
      <c r="Q145" s="72"/>
      <c r="R145" s="72"/>
      <c r="S145" s="72"/>
      <c r="T145" s="73"/>
      <c r="U145" s="35"/>
      <c r="V145" s="35"/>
      <c r="W145" s="35"/>
      <c r="X145" s="35"/>
      <c r="Y145" s="35"/>
      <c r="Z145" s="35"/>
      <c r="AA145" s="35"/>
      <c r="AB145" s="35"/>
      <c r="AC145" s="35"/>
      <c r="AD145" s="35"/>
      <c r="AE145" s="35"/>
      <c r="AT145" s="17" t="s">
        <v>170</v>
      </c>
      <c r="AU145" s="17" t="s">
        <v>92</v>
      </c>
    </row>
    <row r="146" spans="1:65" s="12" customFormat="1" ht="22.9" customHeight="1">
      <c r="B146" s="176"/>
      <c r="C146" s="177"/>
      <c r="D146" s="178" t="s">
        <v>81</v>
      </c>
      <c r="E146" s="190" t="s">
        <v>653</v>
      </c>
      <c r="F146" s="190" t="s">
        <v>654</v>
      </c>
      <c r="G146" s="177"/>
      <c r="H146" s="177"/>
      <c r="I146" s="180"/>
      <c r="J146" s="191">
        <f>BK146</f>
        <v>0</v>
      </c>
      <c r="K146" s="177"/>
      <c r="L146" s="182"/>
      <c r="M146" s="183"/>
      <c r="N146" s="184"/>
      <c r="O146" s="184"/>
      <c r="P146" s="185">
        <f>SUM(P147:P148)</f>
        <v>0</v>
      </c>
      <c r="Q146" s="184"/>
      <c r="R146" s="185">
        <f>SUM(R147:R148)</f>
        <v>0</v>
      </c>
      <c r="S146" s="184"/>
      <c r="T146" s="186">
        <f>SUM(T147:T148)</f>
        <v>0</v>
      </c>
      <c r="AR146" s="187" t="s">
        <v>189</v>
      </c>
      <c r="AT146" s="188" t="s">
        <v>81</v>
      </c>
      <c r="AU146" s="188" t="s">
        <v>90</v>
      </c>
      <c r="AY146" s="187" t="s">
        <v>160</v>
      </c>
      <c r="BK146" s="189">
        <f>SUM(BK147:BK148)</f>
        <v>0</v>
      </c>
    </row>
    <row r="147" spans="1:65" s="2" customFormat="1" ht="16.5" customHeight="1">
      <c r="A147" s="35"/>
      <c r="B147" s="36"/>
      <c r="C147" s="192" t="s">
        <v>206</v>
      </c>
      <c r="D147" s="192" t="s">
        <v>163</v>
      </c>
      <c r="E147" s="193" t="s">
        <v>655</v>
      </c>
      <c r="F147" s="194" t="s">
        <v>654</v>
      </c>
      <c r="G147" s="195" t="s">
        <v>583</v>
      </c>
      <c r="H147" s="196">
        <v>1</v>
      </c>
      <c r="I147" s="197"/>
      <c r="J147" s="198">
        <f>ROUND(I147*H147,2)</f>
        <v>0</v>
      </c>
      <c r="K147" s="194" t="s">
        <v>167</v>
      </c>
      <c r="L147" s="40"/>
      <c r="M147" s="199" t="s">
        <v>1</v>
      </c>
      <c r="N147" s="200" t="s">
        <v>47</v>
      </c>
      <c r="O147" s="72"/>
      <c r="P147" s="201">
        <f>O147*H147</f>
        <v>0</v>
      </c>
      <c r="Q147" s="201">
        <v>0</v>
      </c>
      <c r="R147" s="201">
        <f>Q147*H147</f>
        <v>0</v>
      </c>
      <c r="S147" s="201">
        <v>0</v>
      </c>
      <c r="T147" s="202">
        <f>S147*H147</f>
        <v>0</v>
      </c>
      <c r="U147" s="35"/>
      <c r="V147" s="35"/>
      <c r="W147" s="35"/>
      <c r="X147" s="35"/>
      <c r="Y147" s="35"/>
      <c r="Z147" s="35"/>
      <c r="AA147" s="35"/>
      <c r="AB147" s="35"/>
      <c r="AC147" s="35"/>
      <c r="AD147" s="35"/>
      <c r="AE147" s="35"/>
      <c r="AR147" s="203" t="s">
        <v>614</v>
      </c>
      <c r="AT147" s="203" t="s">
        <v>163</v>
      </c>
      <c r="AU147" s="203" t="s">
        <v>92</v>
      </c>
      <c r="AY147" s="17" t="s">
        <v>160</v>
      </c>
      <c r="BE147" s="204">
        <f>IF(N147="základní",J147,0)</f>
        <v>0</v>
      </c>
      <c r="BF147" s="204">
        <f>IF(N147="snížená",J147,0)</f>
        <v>0</v>
      </c>
      <c r="BG147" s="204">
        <f>IF(N147="zákl. přenesená",J147,0)</f>
        <v>0</v>
      </c>
      <c r="BH147" s="204">
        <f>IF(N147="sníž. přenesená",J147,0)</f>
        <v>0</v>
      </c>
      <c r="BI147" s="204">
        <f>IF(N147="nulová",J147,0)</f>
        <v>0</v>
      </c>
      <c r="BJ147" s="17" t="s">
        <v>90</v>
      </c>
      <c r="BK147" s="204">
        <f>ROUND(I147*H147,2)</f>
        <v>0</v>
      </c>
      <c r="BL147" s="17" t="s">
        <v>614</v>
      </c>
      <c r="BM147" s="203" t="s">
        <v>656</v>
      </c>
    </row>
    <row r="148" spans="1:65" s="2" customFormat="1" ht="78">
      <c r="A148" s="35"/>
      <c r="B148" s="36"/>
      <c r="C148" s="37"/>
      <c r="D148" s="205" t="s">
        <v>170</v>
      </c>
      <c r="E148" s="37"/>
      <c r="F148" s="206" t="s">
        <v>657</v>
      </c>
      <c r="G148" s="37"/>
      <c r="H148" s="37"/>
      <c r="I148" s="207"/>
      <c r="J148" s="37"/>
      <c r="K148" s="37"/>
      <c r="L148" s="40"/>
      <c r="M148" s="253"/>
      <c r="N148" s="254"/>
      <c r="O148" s="255"/>
      <c r="P148" s="255"/>
      <c r="Q148" s="255"/>
      <c r="R148" s="255"/>
      <c r="S148" s="255"/>
      <c r="T148" s="256"/>
      <c r="U148" s="35"/>
      <c r="V148" s="35"/>
      <c r="W148" s="35"/>
      <c r="X148" s="35"/>
      <c r="Y148" s="35"/>
      <c r="Z148" s="35"/>
      <c r="AA148" s="35"/>
      <c r="AB148" s="35"/>
      <c r="AC148" s="35"/>
      <c r="AD148" s="35"/>
      <c r="AE148" s="35"/>
      <c r="AT148" s="17" t="s">
        <v>170</v>
      </c>
      <c r="AU148" s="17" t="s">
        <v>92</v>
      </c>
    </row>
    <row r="149" spans="1:65" s="2" customFormat="1" ht="6.95" customHeight="1">
      <c r="A149" s="35"/>
      <c r="B149" s="55"/>
      <c r="C149" s="56"/>
      <c r="D149" s="56"/>
      <c r="E149" s="56"/>
      <c r="F149" s="56"/>
      <c r="G149" s="56"/>
      <c r="H149" s="56"/>
      <c r="I149" s="56"/>
      <c r="J149" s="56"/>
      <c r="K149" s="56"/>
      <c r="L149" s="40"/>
      <c r="M149" s="35"/>
      <c r="O149" s="35"/>
      <c r="P149" s="35"/>
      <c r="Q149" s="35"/>
      <c r="R149" s="35"/>
      <c r="S149" s="35"/>
      <c r="T149" s="35"/>
      <c r="U149" s="35"/>
      <c r="V149" s="35"/>
      <c r="W149" s="35"/>
      <c r="X149" s="35"/>
      <c r="Y149" s="35"/>
      <c r="Z149" s="35"/>
      <c r="AA149" s="35"/>
      <c r="AB149" s="35"/>
      <c r="AC149" s="35"/>
      <c r="AD149" s="35"/>
      <c r="AE149" s="35"/>
    </row>
  </sheetData>
  <sheetProtection algorithmName="SHA-512" hashValue="+Sl6rNzTXJ/RkmPfNu5T7wu1leuAVNtvnF2CBdKXcUJlMa5Ld4MaxS3a/7HkEnT2S5xB5f4waicafkI21xGp6A==" saltValue="f7SWROhvAYyTc/ZUJBK2nucSo9FQ3nw4Aceo8Sm3L+P7/bBFeSuOW7WbS7q6qm2+2Dkc3JuaJRGFJxhebR/kVA==" spinCount="100000" sheet="1" objects="1" scenarios="1" formatColumns="0" formatRows="0" autoFilter="0"/>
  <autoFilter ref="C122:K148"/>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9</vt:i4>
      </vt:variant>
      <vt:variant>
        <vt:lpstr>Pojmenované oblasti</vt:lpstr>
      </vt:variant>
      <vt:variant>
        <vt:i4>18</vt:i4>
      </vt:variant>
    </vt:vector>
  </HeadingPairs>
  <TitlesOfParts>
    <vt:vector size="27" baseType="lpstr">
      <vt:lpstr>Rekapitulace stavby</vt:lpstr>
      <vt:lpstr>D.1.1 - Architektonicko-s...</vt:lpstr>
      <vt:lpstr>D.1.4.1 - Zdravotně techn...</vt:lpstr>
      <vt:lpstr>D.1.4.2 - Vzduchotechnika...</vt:lpstr>
      <vt:lpstr>D.1.4.3 - Silnoproudá ele...</vt:lpstr>
      <vt:lpstr>D.1.4.5 - Slaboproudá ele...</vt:lpstr>
      <vt:lpstr>D.1.4.6 - Medicinální plyny</vt:lpstr>
      <vt:lpstr>LEK - Lékařské vybavení</vt:lpstr>
      <vt:lpstr>VON - Vedlejší a ostatní ...</vt:lpstr>
      <vt:lpstr>'D.1.1 - Architektonicko-s...'!Názvy_tisku</vt:lpstr>
      <vt:lpstr>'D.1.4.1 - Zdravotně techn...'!Názvy_tisku</vt:lpstr>
      <vt:lpstr>'D.1.4.2 - Vzduchotechnika...'!Názvy_tisku</vt:lpstr>
      <vt:lpstr>'D.1.4.3 - Silnoproudá ele...'!Názvy_tisku</vt:lpstr>
      <vt:lpstr>'D.1.4.5 - Slaboproudá ele...'!Názvy_tisku</vt:lpstr>
      <vt:lpstr>'D.1.4.6 - Medicinální plyny'!Názvy_tisku</vt:lpstr>
      <vt:lpstr>'LEK - Lékařské vybavení'!Názvy_tisku</vt:lpstr>
      <vt:lpstr>'Rekapitulace stavby'!Názvy_tisku</vt:lpstr>
      <vt:lpstr>'VON - Vedlejší a ostatní ...'!Názvy_tisku</vt:lpstr>
      <vt:lpstr>'D.1.1 - Architektonicko-s...'!Oblast_tisku</vt:lpstr>
      <vt:lpstr>'D.1.4.1 - Zdravotně techn...'!Oblast_tisku</vt:lpstr>
      <vt:lpstr>'D.1.4.2 - Vzduchotechnika...'!Oblast_tisku</vt:lpstr>
      <vt:lpstr>'D.1.4.3 - Silnoproudá ele...'!Oblast_tisku</vt:lpstr>
      <vt:lpstr>'D.1.4.5 - Slaboproudá ele...'!Oblast_tisku</vt:lpstr>
      <vt:lpstr>'D.1.4.6 - Medicinální plyny'!Oblast_tisku</vt:lpstr>
      <vt:lpstr>'LEK - Lékařské vybavení'!Oblast_tisku</vt:lpstr>
      <vt:lpstr>'Rekapitulace stavby'!Oblast_tisku</vt:lpstr>
      <vt:lpstr>'VON - Vedlejší a ostatní ...'!Oblast_tisku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DESKTOP-4EPUNVH\Moje</dc:creator>
  <cp:lastModifiedBy>100073</cp:lastModifiedBy>
  <dcterms:created xsi:type="dcterms:W3CDTF">2022-11-15T12:40:51Z</dcterms:created>
  <dcterms:modified xsi:type="dcterms:W3CDTF">2024-03-22T14:39:47Z</dcterms:modified>
</cp:coreProperties>
</file>